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vbiol\OneDrive\WORK\Výtahy Brno\2024\VB2406_Střelice přístavba\"/>
    </mc:Choice>
  </mc:AlternateContent>
  <bookViews>
    <workbookView xWindow="0" yWindow="0" windowWidth="0" windowHeight="0"/>
  </bookViews>
  <sheets>
    <sheet name="Rekapitulace stavby" sheetId="1" r:id="rId1"/>
    <sheet name="VB2406 - Výměna výtahové ..." sheetId="2" r:id="rId2"/>
    <sheet name="Seznam figur" sheetId="3" r:id="rId3"/>
    <sheet name="Pokyny pro vyplnění" sheetId="4" r:id="rId4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'VB2406 - Výměna výtahové ...'!$C$91:$K$579</definedName>
    <definedName name="_xlnm.Print_Area" localSheetId="1">'VB2406 - Výměna výtahové ...'!$C$4:$J$37,'VB2406 - Výměna výtahové ...'!$C$43:$J$75,'VB2406 - Výměna výtahové ...'!$C$81:$K$579</definedName>
    <definedName name="_xlnm.Print_Titles" localSheetId="1">'VB2406 - Výměna výtahové ...'!$91:$91</definedName>
    <definedName name="_xlnm.Print_Area" localSheetId="2">'Seznam figur'!$C$4:$G$117</definedName>
    <definedName name="_xlnm.Print_Titles" localSheetId="2">'Seznam figur'!$9:$9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D7"/>
  <c i="2" r="J35"/>
  <c r="J34"/>
  <c i="1" r="AY55"/>
  <c i="2" r="J33"/>
  <c i="1" r="AX55"/>
  <c i="2" r="BI579"/>
  <c r="BH579"/>
  <c r="BG579"/>
  <c r="BF579"/>
  <c r="T579"/>
  <c r="T578"/>
  <c r="R579"/>
  <c r="R578"/>
  <c r="P579"/>
  <c r="P578"/>
  <c r="BI577"/>
  <c r="BH577"/>
  <c r="BG577"/>
  <c r="BF577"/>
  <c r="T577"/>
  <c r="T576"/>
  <c r="R577"/>
  <c r="R576"/>
  <c r="P577"/>
  <c r="P576"/>
  <c r="BI568"/>
  <c r="BH568"/>
  <c r="BG568"/>
  <c r="BF568"/>
  <c r="T568"/>
  <c r="R568"/>
  <c r="P568"/>
  <c r="BI566"/>
  <c r="BH566"/>
  <c r="BG566"/>
  <c r="BF566"/>
  <c r="T566"/>
  <c r="R566"/>
  <c r="P566"/>
  <c r="BI560"/>
  <c r="BH560"/>
  <c r="BG560"/>
  <c r="BF560"/>
  <c r="T560"/>
  <c r="R560"/>
  <c r="P560"/>
  <c r="BI558"/>
  <c r="BH558"/>
  <c r="BG558"/>
  <c r="BF558"/>
  <c r="T558"/>
  <c r="R558"/>
  <c r="P558"/>
  <c r="BI553"/>
  <c r="BH553"/>
  <c r="BG553"/>
  <c r="BF553"/>
  <c r="T553"/>
  <c r="R553"/>
  <c r="P553"/>
  <c r="BI551"/>
  <c r="BH551"/>
  <c r="BG551"/>
  <c r="BF551"/>
  <c r="T551"/>
  <c r="R551"/>
  <c r="P551"/>
  <c r="BI549"/>
  <c r="BH549"/>
  <c r="BG549"/>
  <c r="BF549"/>
  <c r="T549"/>
  <c r="R549"/>
  <c r="P549"/>
  <c r="BI548"/>
  <c r="BH548"/>
  <c r="BG548"/>
  <c r="BF548"/>
  <c r="T548"/>
  <c r="R548"/>
  <c r="P548"/>
  <c r="BI545"/>
  <c r="BH545"/>
  <c r="BG545"/>
  <c r="BF545"/>
  <c r="T545"/>
  <c r="R545"/>
  <c r="P545"/>
  <c r="BI540"/>
  <c r="BH540"/>
  <c r="BG540"/>
  <c r="BF540"/>
  <c r="T540"/>
  <c r="R540"/>
  <c r="P540"/>
  <c r="BI538"/>
  <c r="BH538"/>
  <c r="BG538"/>
  <c r="BF538"/>
  <c r="T538"/>
  <c r="R538"/>
  <c r="P538"/>
  <c r="BI532"/>
  <c r="BH532"/>
  <c r="BG532"/>
  <c r="BF532"/>
  <c r="T532"/>
  <c r="R532"/>
  <c r="P532"/>
  <c r="BI530"/>
  <c r="BH530"/>
  <c r="BG530"/>
  <c r="BF530"/>
  <c r="T530"/>
  <c r="R530"/>
  <c r="P530"/>
  <c r="BI523"/>
  <c r="BH523"/>
  <c r="BG523"/>
  <c r="BF523"/>
  <c r="T523"/>
  <c r="R523"/>
  <c r="P523"/>
  <c r="BI521"/>
  <c r="BH521"/>
  <c r="BG521"/>
  <c r="BF521"/>
  <c r="T521"/>
  <c r="R521"/>
  <c r="P521"/>
  <c r="BI515"/>
  <c r="BH515"/>
  <c r="BG515"/>
  <c r="BF515"/>
  <c r="T515"/>
  <c r="R515"/>
  <c r="P515"/>
  <c r="BI512"/>
  <c r="BH512"/>
  <c r="BG512"/>
  <c r="BF512"/>
  <c r="T512"/>
  <c r="R512"/>
  <c r="P512"/>
  <c r="BI507"/>
  <c r="BH507"/>
  <c r="BG507"/>
  <c r="BF507"/>
  <c r="T507"/>
  <c r="R507"/>
  <c r="P507"/>
  <c r="BI501"/>
  <c r="BH501"/>
  <c r="BG501"/>
  <c r="BF501"/>
  <c r="T501"/>
  <c r="R501"/>
  <c r="P501"/>
  <c r="BI495"/>
  <c r="BH495"/>
  <c r="BG495"/>
  <c r="BF495"/>
  <c r="T495"/>
  <c r="R495"/>
  <c r="P495"/>
  <c r="BI490"/>
  <c r="BH490"/>
  <c r="BG490"/>
  <c r="BF490"/>
  <c r="T490"/>
  <c r="R490"/>
  <c r="P490"/>
  <c r="BI485"/>
  <c r="BH485"/>
  <c r="BG485"/>
  <c r="BF485"/>
  <c r="T485"/>
  <c r="R485"/>
  <c r="P485"/>
  <c r="BI475"/>
  <c r="BH475"/>
  <c r="BG475"/>
  <c r="BF475"/>
  <c r="T475"/>
  <c r="R475"/>
  <c r="P475"/>
  <c r="BI470"/>
  <c r="BH470"/>
  <c r="BG470"/>
  <c r="BF470"/>
  <c r="T470"/>
  <c r="R470"/>
  <c r="P470"/>
  <c r="BI465"/>
  <c r="BH465"/>
  <c r="BG465"/>
  <c r="BF465"/>
  <c r="T465"/>
  <c r="R465"/>
  <c r="P465"/>
  <c r="BI460"/>
  <c r="BH460"/>
  <c r="BG460"/>
  <c r="BF460"/>
  <c r="T460"/>
  <c r="R460"/>
  <c r="P460"/>
  <c r="BI457"/>
  <c r="BH457"/>
  <c r="BG457"/>
  <c r="BF457"/>
  <c r="T457"/>
  <c r="R457"/>
  <c r="P457"/>
  <c r="BI452"/>
  <c r="BH452"/>
  <c r="BG452"/>
  <c r="BF452"/>
  <c r="T452"/>
  <c r="R452"/>
  <c r="P452"/>
  <c r="BI447"/>
  <c r="BH447"/>
  <c r="BG447"/>
  <c r="BF447"/>
  <c r="T447"/>
  <c r="R447"/>
  <c r="P447"/>
  <c r="BI442"/>
  <c r="BH442"/>
  <c r="BG442"/>
  <c r="BF442"/>
  <c r="T442"/>
  <c r="R442"/>
  <c r="P442"/>
  <c r="BI437"/>
  <c r="BH437"/>
  <c r="BG437"/>
  <c r="BF437"/>
  <c r="T437"/>
  <c r="R437"/>
  <c r="P437"/>
  <c r="BI430"/>
  <c r="BH430"/>
  <c r="BG430"/>
  <c r="BF430"/>
  <c r="T430"/>
  <c r="R430"/>
  <c r="P430"/>
  <c r="BI424"/>
  <c r="BH424"/>
  <c r="BG424"/>
  <c r="BF424"/>
  <c r="T424"/>
  <c r="R424"/>
  <c r="P424"/>
  <c r="BI416"/>
  <c r="BH416"/>
  <c r="BG416"/>
  <c r="BF416"/>
  <c r="T416"/>
  <c r="R416"/>
  <c r="P416"/>
  <c r="BI410"/>
  <c r="BH410"/>
  <c r="BG410"/>
  <c r="BF410"/>
  <c r="T410"/>
  <c r="R410"/>
  <c r="P410"/>
  <c r="BI404"/>
  <c r="BH404"/>
  <c r="BG404"/>
  <c r="BF404"/>
  <c r="T404"/>
  <c r="R404"/>
  <c r="P404"/>
  <c r="BI402"/>
  <c r="BH402"/>
  <c r="BG402"/>
  <c r="BF402"/>
  <c r="T402"/>
  <c r="T401"/>
  <c r="R402"/>
  <c r="R401"/>
  <c r="P402"/>
  <c r="P401"/>
  <c r="BI399"/>
  <c r="BH399"/>
  <c r="BG399"/>
  <c r="BF399"/>
  <c r="T399"/>
  <c r="R399"/>
  <c r="P399"/>
  <c r="BI398"/>
  <c r="BH398"/>
  <c r="BG398"/>
  <c r="BF398"/>
  <c r="T398"/>
  <c r="R398"/>
  <c r="P398"/>
  <c r="BI392"/>
  <c r="BH392"/>
  <c r="BG392"/>
  <c r="BF392"/>
  <c r="T392"/>
  <c r="R392"/>
  <c r="P392"/>
  <c r="BI386"/>
  <c r="BH386"/>
  <c r="BG386"/>
  <c r="BF386"/>
  <c r="T386"/>
  <c r="R386"/>
  <c r="P386"/>
  <c r="BI381"/>
  <c r="BH381"/>
  <c r="BG381"/>
  <c r="BF381"/>
  <c r="T381"/>
  <c r="R381"/>
  <c r="P381"/>
  <c r="BI376"/>
  <c r="BH376"/>
  <c r="BG376"/>
  <c r="BF376"/>
  <c r="T376"/>
  <c r="R376"/>
  <c r="P376"/>
  <c r="BI374"/>
  <c r="BH374"/>
  <c r="BG374"/>
  <c r="BF374"/>
  <c r="T374"/>
  <c r="R374"/>
  <c r="P374"/>
  <c r="BI368"/>
  <c r="BH368"/>
  <c r="BG368"/>
  <c r="BF368"/>
  <c r="T368"/>
  <c r="R368"/>
  <c r="P368"/>
  <c r="BI362"/>
  <c r="BH362"/>
  <c r="BG362"/>
  <c r="BF362"/>
  <c r="T362"/>
  <c r="R362"/>
  <c r="P362"/>
  <c r="BI358"/>
  <c r="BH358"/>
  <c r="BG358"/>
  <c r="BF358"/>
  <c r="T358"/>
  <c r="T357"/>
  <c r="R358"/>
  <c r="R357"/>
  <c r="P358"/>
  <c r="P357"/>
  <c r="BI355"/>
  <c r="BH355"/>
  <c r="BG355"/>
  <c r="BF355"/>
  <c r="T355"/>
  <c r="R355"/>
  <c r="P355"/>
  <c r="BI352"/>
  <c r="BH352"/>
  <c r="BG352"/>
  <c r="BF352"/>
  <c r="T352"/>
  <c r="R352"/>
  <c r="P352"/>
  <c r="BI350"/>
  <c r="BH350"/>
  <c r="BG350"/>
  <c r="BF350"/>
  <c r="T350"/>
  <c r="R350"/>
  <c r="P350"/>
  <c r="BI348"/>
  <c r="BH348"/>
  <c r="BG348"/>
  <c r="BF348"/>
  <c r="T348"/>
  <c r="R348"/>
  <c r="P348"/>
  <c r="BI342"/>
  <c r="BH342"/>
  <c r="BG342"/>
  <c r="BF342"/>
  <c r="T342"/>
  <c r="R342"/>
  <c r="P342"/>
  <c r="BI337"/>
  <c r="BH337"/>
  <c r="BG337"/>
  <c r="BF337"/>
  <c r="T337"/>
  <c r="R337"/>
  <c r="P337"/>
  <c r="BI330"/>
  <c r="BH330"/>
  <c r="BG330"/>
  <c r="BF330"/>
  <c r="T330"/>
  <c r="R330"/>
  <c r="P330"/>
  <c r="BI324"/>
  <c r="BH324"/>
  <c r="BG324"/>
  <c r="BF324"/>
  <c r="T324"/>
  <c r="R324"/>
  <c r="P324"/>
  <c r="BI322"/>
  <c r="BH322"/>
  <c r="BG322"/>
  <c r="BF322"/>
  <c r="T322"/>
  <c r="R322"/>
  <c r="P322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5"/>
  <c r="BH305"/>
  <c r="BG305"/>
  <c r="BF305"/>
  <c r="T305"/>
  <c r="R305"/>
  <c r="P305"/>
  <c r="BI300"/>
  <c r="BH300"/>
  <c r="BG300"/>
  <c r="BF300"/>
  <c r="T300"/>
  <c r="R300"/>
  <c r="P300"/>
  <c r="BI295"/>
  <c r="BH295"/>
  <c r="BG295"/>
  <c r="BF295"/>
  <c r="T295"/>
  <c r="R295"/>
  <c r="P295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0"/>
  <c r="BH280"/>
  <c r="BG280"/>
  <c r="BF280"/>
  <c r="T280"/>
  <c r="R280"/>
  <c r="P280"/>
  <c r="BI274"/>
  <c r="BH274"/>
  <c r="BG274"/>
  <c r="BF274"/>
  <c r="T274"/>
  <c r="R274"/>
  <c r="P274"/>
  <c r="BI272"/>
  <c r="BH272"/>
  <c r="BG272"/>
  <c r="BF272"/>
  <c r="T272"/>
  <c r="R272"/>
  <c r="P272"/>
  <c r="BI264"/>
  <c r="BH264"/>
  <c r="BG264"/>
  <c r="BF264"/>
  <c r="T264"/>
  <c r="R264"/>
  <c r="P264"/>
  <c r="BI252"/>
  <c r="BH252"/>
  <c r="BG252"/>
  <c r="BF252"/>
  <c r="T252"/>
  <c r="R252"/>
  <c r="P252"/>
  <c r="BI242"/>
  <c r="BH242"/>
  <c r="BG242"/>
  <c r="BF242"/>
  <c r="T242"/>
  <c r="R242"/>
  <c r="P242"/>
  <c r="BI234"/>
  <c r="BH234"/>
  <c r="BG234"/>
  <c r="BF234"/>
  <c r="T234"/>
  <c r="R234"/>
  <c r="P234"/>
  <c r="BI232"/>
  <c r="BH232"/>
  <c r="BG232"/>
  <c r="BF232"/>
  <c r="T232"/>
  <c r="R232"/>
  <c r="P232"/>
  <c r="BI227"/>
  <c r="BH227"/>
  <c r="BG227"/>
  <c r="BF227"/>
  <c r="T227"/>
  <c r="R227"/>
  <c r="P227"/>
  <c r="BI225"/>
  <c r="BH225"/>
  <c r="BG225"/>
  <c r="BF225"/>
  <c r="T225"/>
  <c r="R225"/>
  <c r="P225"/>
  <c r="BI220"/>
  <c r="BH220"/>
  <c r="BG220"/>
  <c r="BF220"/>
  <c r="T220"/>
  <c r="R220"/>
  <c r="P220"/>
  <c r="BI215"/>
  <c r="BH215"/>
  <c r="BG215"/>
  <c r="BF215"/>
  <c r="T215"/>
  <c r="R215"/>
  <c r="P215"/>
  <c r="BI212"/>
  <c r="BH212"/>
  <c r="BG212"/>
  <c r="BF212"/>
  <c r="T212"/>
  <c r="R212"/>
  <c r="P212"/>
  <c r="BI207"/>
  <c r="BH207"/>
  <c r="BG207"/>
  <c r="BF207"/>
  <c r="T207"/>
  <c r="R207"/>
  <c r="P207"/>
  <c r="BI205"/>
  <c r="BH205"/>
  <c r="BG205"/>
  <c r="BF205"/>
  <c r="T205"/>
  <c r="R205"/>
  <c r="P205"/>
  <c r="BI200"/>
  <c r="BH200"/>
  <c r="BG200"/>
  <c r="BF200"/>
  <c r="T200"/>
  <c r="R200"/>
  <c r="P200"/>
  <c r="BI195"/>
  <c r="BH195"/>
  <c r="BG195"/>
  <c r="BF195"/>
  <c r="T195"/>
  <c r="R195"/>
  <c r="P195"/>
  <c r="BI189"/>
  <c r="BH189"/>
  <c r="BG189"/>
  <c r="BF189"/>
  <c r="T189"/>
  <c r="R189"/>
  <c r="P189"/>
  <c r="BI182"/>
  <c r="BH182"/>
  <c r="BG182"/>
  <c r="BF182"/>
  <c r="T182"/>
  <c r="R182"/>
  <c r="P182"/>
  <c r="BI176"/>
  <c r="BH176"/>
  <c r="BG176"/>
  <c r="BF176"/>
  <c r="T176"/>
  <c r="R176"/>
  <c r="P176"/>
  <c r="BI170"/>
  <c r="BH170"/>
  <c r="BG170"/>
  <c r="BF170"/>
  <c r="T170"/>
  <c r="R170"/>
  <c r="P170"/>
  <c r="BI165"/>
  <c r="BH165"/>
  <c r="BG165"/>
  <c r="BF165"/>
  <c r="T165"/>
  <c r="R165"/>
  <c r="P165"/>
  <c r="BI158"/>
  <c r="BH158"/>
  <c r="BG158"/>
  <c r="BF158"/>
  <c r="T158"/>
  <c r="R158"/>
  <c r="P158"/>
  <c r="BI152"/>
  <c r="BH152"/>
  <c r="BG152"/>
  <c r="BF152"/>
  <c r="T152"/>
  <c r="R152"/>
  <c r="P152"/>
  <c r="BI150"/>
  <c r="BH150"/>
  <c r="BG150"/>
  <c r="BF150"/>
  <c r="T150"/>
  <c r="R150"/>
  <c r="P150"/>
  <c r="BI145"/>
  <c r="BH145"/>
  <c r="BG145"/>
  <c r="BF145"/>
  <c r="T145"/>
  <c r="R145"/>
  <c r="P145"/>
  <c r="BI139"/>
  <c r="BH139"/>
  <c r="BG139"/>
  <c r="BF139"/>
  <c r="T139"/>
  <c r="R139"/>
  <c r="P139"/>
  <c r="BI135"/>
  <c r="BH135"/>
  <c r="BG135"/>
  <c r="BF135"/>
  <c r="T135"/>
  <c r="R135"/>
  <c r="P135"/>
  <c r="BI129"/>
  <c r="BH129"/>
  <c r="BG129"/>
  <c r="BF129"/>
  <c r="T129"/>
  <c r="R129"/>
  <c r="P129"/>
  <c r="BI123"/>
  <c r="BH123"/>
  <c r="BG123"/>
  <c r="BF123"/>
  <c r="T123"/>
  <c r="R123"/>
  <c r="P123"/>
  <c r="BI122"/>
  <c r="BH122"/>
  <c r="BG122"/>
  <c r="BF122"/>
  <c r="T122"/>
  <c r="R122"/>
  <c r="P122"/>
  <c r="BI116"/>
  <c r="BH116"/>
  <c r="BG116"/>
  <c r="BF116"/>
  <c r="T116"/>
  <c r="R116"/>
  <c r="P116"/>
  <c r="BI110"/>
  <c r="BH110"/>
  <c r="BG110"/>
  <c r="BF110"/>
  <c r="T110"/>
  <c r="R110"/>
  <c r="P110"/>
  <c r="BI105"/>
  <c r="BH105"/>
  <c r="BG105"/>
  <c r="BF105"/>
  <c r="T105"/>
  <c r="R105"/>
  <c r="P105"/>
  <c r="BI100"/>
  <c r="BH100"/>
  <c r="BG100"/>
  <c r="BF100"/>
  <c r="T100"/>
  <c r="R100"/>
  <c r="P100"/>
  <c r="BI95"/>
  <c r="BH95"/>
  <c r="BG95"/>
  <c r="BF95"/>
  <c r="T95"/>
  <c r="R95"/>
  <c r="P95"/>
  <c r="J89"/>
  <c r="J88"/>
  <c r="F88"/>
  <c r="F86"/>
  <c r="E84"/>
  <c r="J51"/>
  <c r="J50"/>
  <c r="F50"/>
  <c r="F48"/>
  <c r="E46"/>
  <c r="J16"/>
  <c r="E16"/>
  <c r="F89"/>
  <c r="J15"/>
  <c r="J10"/>
  <c r="J86"/>
  <c i="1" r="L50"/>
  <c r="AM50"/>
  <c r="AM49"/>
  <c r="L49"/>
  <c r="AM47"/>
  <c r="L47"/>
  <c r="L45"/>
  <c r="L44"/>
  <c i="2" r="J540"/>
  <c r="J501"/>
  <c r="J135"/>
  <c r="J551"/>
  <c r="J129"/>
  <c r="BK189"/>
  <c r="BK295"/>
  <c r="BK274"/>
  <c r="J532"/>
  <c r="J289"/>
  <c r="BK568"/>
  <c r="BK501"/>
  <c r="J100"/>
  <c r="BK135"/>
  <c r="J308"/>
  <c r="J205"/>
  <c r="BK452"/>
  <c r="BK319"/>
  <c r="J460"/>
  <c r="BK165"/>
  <c r="J447"/>
  <c r="BK252"/>
  <c r="J122"/>
  <c r="BK515"/>
  <c r="BK289"/>
  <c r="J319"/>
  <c r="BK507"/>
  <c r="BK312"/>
  <c r="BK129"/>
  <c r="BK358"/>
  <c r="BK512"/>
  <c r="BK110"/>
  <c r="J280"/>
  <c r="J577"/>
  <c r="J358"/>
  <c r="J305"/>
  <c r="BK355"/>
  <c r="BK95"/>
  <c r="J322"/>
  <c r="J470"/>
  <c r="BK105"/>
  <c r="J457"/>
  <c r="BK317"/>
  <c r="J110"/>
  <c r="BK460"/>
  <c r="BK308"/>
  <c r="BK442"/>
  <c r="J232"/>
  <c r="BK399"/>
  <c r="J116"/>
  <c r="J287"/>
  <c r="BK538"/>
  <c r="BK205"/>
  <c r="J568"/>
  <c r="J490"/>
  <c r="J212"/>
  <c r="J152"/>
  <c r="J317"/>
  <c r="BK521"/>
  <c r="BK170"/>
  <c r="J300"/>
  <c r="BK416"/>
  <c r="J242"/>
  <c r="BK566"/>
  <c r="J348"/>
  <c r="J207"/>
  <c r="J404"/>
  <c r="J150"/>
  <c r="BK392"/>
  <c r="J521"/>
  <c r="J123"/>
  <c r="J402"/>
  <c r="BK158"/>
  <c r="BK548"/>
  <c r="J170"/>
  <c r="BK195"/>
  <c r="BK342"/>
  <c r="J507"/>
  <c r="J200"/>
  <c r="BK430"/>
  <c r="J410"/>
  <c r="BK352"/>
  <c i="1" r="AS54"/>
  <c i="2" r="BK549"/>
  <c r="BK150"/>
  <c r="BK200"/>
  <c r="J399"/>
  <c r="BK176"/>
  <c r="J324"/>
  <c r="J475"/>
  <c r="BK215"/>
  <c r="J368"/>
  <c r="BK100"/>
  <c r="BK232"/>
  <c r="J386"/>
  <c r="J545"/>
  <c r="BK227"/>
  <c r="J315"/>
  <c r="J495"/>
  <c r="J274"/>
  <c r="J566"/>
  <c r="BK330"/>
  <c r="J337"/>
  <c r="BK470"/>
  <c r="J158"/>
  <c r="J352"/>
  <c r="BK530"/>
  <c r="BK485"/>
  <c r="BK285"/>
  <c r="BK577"/>
  <c r="BK457"/>
  <c r="J95"/>
  <c r="BK122"/>
  <c r="BK287"/>
  <c r="BK475"/>
  <c r="BK315"/>
  <c r="BK410"/>
  <c r="J515"/>
  <c r="BK310"/>
  <c r="J560"/>
  <c r="J310"/>
  <c r="BK322"/>
  <c r="BK465"/>
  <c r="J195"/>
  <c r="J430"/>
  <c r="BK145"/>
  <c r="BK402"/>
  <c r="J234"/>
  <c r="J579"/>
  <c r="BK381"/>
  <c r="BK212"/>
  <c r="BK398"/>
  <c r="J548"/>
  <c r="BK272"/>
  <c r="BK242"/>
  <c r="J376"/>
  <c r="J176"/>
  <c r="BK560"/>
  <c r="BK374"/>
  <c r="J295"/>
  <c r="J452"/>
  <c r="J215"/>
  <c r="J381"/>
  <c r="J465"/>
  <c r="J392"/>
  <c r="BK207"/>
  <c r="J523"/>
  <c r="J264"/>
  <c r="J105"/>
  <c r="J220"/>
  <c r="BK368"/>
  <c r="J416"/>
  <c r="BK545"/>
  <c r="J145"/>
  <c r="J553"/>
  <c r="BK225"/>
  <c r="J182"/>
  <c r="BK362"/>
  <c r="BK116"/>
  <c r="BK376"/>
  <c r="J485"/>
  <c r="BK424"/>
  <c r="J312"/>
  <c r="BK139"/>
  <c r="J558"/>
  <c r="BK350"/>
  <c r="BK220"/>
  <c r="J374"/>
  <c r="BK234"/>
  <c r="J424"/>
  <c r="J252"/>
  <c r="BK437"/>
  <c r="J442"/>
  <c r="J350"/>
  <c r="BK579"/>
  <c r="BK495"/>
  <c r="J189"/>
  <c r="J139"/>
  <c r="BK337"/>
  <c r="J530"/>
  <c r="BK300"/>
  <c r="BK447"/>
  <c r="J362"/>
  <c r="BK182"/>
  <c r="BK558"/>
  <c r="BK305"/>
  <c r="J285"/>
  <c r="J538"/>
  <c r="BK280"/>
  <c r="BK523"/>
  <c r="J165"/>
  <c r="J398"/>
  <c r="BK386"/>
  <c r="J227"/>
  <c r="BK551"/>
  <c r="BK324"/>
  <c r="J330"/>
  <c r="BK540"/>
  <c r="BK348"/>
  <c r="BK532"/>
  <c r="BK123"/>
  <c r="J272"/>
  <c r="BK404"/>
  <c r="BK152"/>
  <c r="BK553"/>
  <c r="J437"/>
  <c r="J342"/>
  <c r="J512"/>
  <c r="BK264"/>
  <c r="BK490"/>
  <c r="J355"/>
  <c r="J549"/>
  <c r="J225"/>
  <c l="1" r="P94"/>
  <c r="BK138"/>
  <c r="J138"/>
  <c r="J58"/>
  <c r="T138"/>
  <c r="T188"/>
  <c r="P214"/>
  <c r="BK294"/>
  <c r="J294"/>
  <c r="J61"/>
  <c r="P294"/>
  <c r="BK347"/>
  <c r="J347"/>
  <c r="J62"/>
  <c r="R347"/>
  <c r="P361"/>
  <c r="BK403"/>
  <c r="J403"/>
  <c r="J67"/>
  <c r="R403"/>
  <c r="P459"/>
  <c r="BK514"/>
  <c r="J514"/>
  <c r="J69"/>
  <c r="T514"/>
  <c r="P547"/>
  <c r="BK550"/>
  <c r="J550"/>
  <c r="J71"/>
  <c r="T550"/>
  <c r="T94"/>
  <c r="R138"/>
  <c r="P188"/>
  <c r="R188"/>
  <c r="T214"/>
  <c r="T294"/>
  <c r="T347"/>
  <c r="R361"/>
  <c r="T403"/>
  <c r="R459"/>
  <c r="P514"/>
  <c r="P550"/>
  <c r="BK94"/>
  <c r="J94"/>
  <c r="J57"/>
  <c r="R94"/>
  <c r="P138"/>
  <c r="BK188"/>
  <c r="J188"/>
  <c r="J59"/>
  <c r="BK214"/>
  <c r="J214"/>
  <c r="J60"/>
  <c r="R214"/>
  <c r="R294"/>
  <c r="P347"/>
  <c r="BK361"/>
  <c r="J361"/>
  <c r="J65"/>
  <c r="T361"/>
  <c r="P403"/>
  <c r="BK459"/>
  <c r="J459"/>
  <c r="J68"/>
  <c r="T459"/>
  <c r="R514"/>
  <c r="BK547"/>
  <c r="J547"/>
  <c r="J70"/>
  <c r="R547"/>
  <c r="T547"/>
  <c r="R550"/>
  <c r="BK565"/>
  <c r="J565"/>
  <c r="J72"/>
  <c r="P565"/>
  <c r="R565"/>
  <c r="T565"/>
  <c r="BK401"/>
  <c r="J401"/>
  <c r="J66"/>
  <c r="BK357"/>
  <c r="J357"/>
  <c r="J63"/>
  <c r="BK576"/>
  <c r="J576"/>
  <c r="J73"/>
  <c r="BK578"/>
  <c r="J578"/>
  <c r="J74"/>
  <c r="J48"/>
  <c r="BE95"/>
  <c r="BE100"/>
  <c r="BE200"/>
  <c r="BE205"/>
  <c r="BE212"/>
  <c r="BE232"/>
  <c r="BE234"/>
  <c r="BE264"/>
  <c r="BE285"/>
  <c r="BE289"/>
  <c r="BE295"/>
  <c r="BE319"/>
  <c r="BE404"/>
  <c r="BE424"/>
  <c r="BE495"/>
  <c r="BE501"/>
  <c r="BE507"/>
  <c r="BE523"/>
  <c r="BE110"/>
  <c r="BE135"/>
  <c r="BE189"/>
  <c r="BE220"/>
  <c r="BE242"/>
  <c r="BE312"/>
  <c r="BE337"/>
  <c r="BE386"/>
  <c r="BE416"/>
  <c r="BE447"/>
  <c r="BE457"/>
  <c r="BE465"/>
  <c r="BE470"/>
  <c r="BE515"/>
  <c r="BE540"/>
  <c r="BE139"/>
  <c r="BE145"/>
  <c r="BE182"/>
  <c r="BE272"/>
  <c r="BE274"/>
  <c r="BE300"/>
  <c r="BE310"/>
  <c r="BE315"/>
  <c r="BE330"/>
  <c r="BE350"/>
  <c r="BE358"/>
  <c r="BE368"/>
  <c r="BE376"/>
  <c r="BE402"/>
  <c r="BE430"/>
  <c r="BE460"/>
  <c r="BE475"/>
  <c r="BE485"/>
  <c r="BE532"/>
  <c r="BE549"/>
  <c r="BE129"/>
  <c r="BE170"/>
  <c r="BE176"/>
  <c r="BE215"/>
  <c r="BE225"/>
  <c r="BE227"/>
  <c r="BE280"/>
  <c r="BE305"/>
  <c r="BE317"/>
  <c r="BE324"/>
  <c r="BE122"/>
  <c r="BE123"/>
  <c r="BE152"/>
  <c r="BE158"/>
  <c r="BE165"/>
  <c r="BE195"/>
  <c r="BE207"/>
  <c r="BE252"/>
  <c r="BE287"/>
  <c r="BE308"/>
  <c r="BE322"/>
  <c r="BE342"/>
  <c r="BE348"/>
  <c r="BE352"/>
  <c r="BE362"/>
  <c r="BE410"/>
  <c r="BE452"/>
  <c r="BE512"/>
  <c r="BE521"/>
  <c r="BE530"/>
  <c r="BE538"/>
  <c r="BE545"/>
  <c r="BE551"/>
  <c r="BE553"/>
  <c r="BE558"/>
  <c r="BE560"/>
  <c r="BE566"/>
  <c r="BE568"/>
  <c r="BE577"/>
  <c r="BE579"/>
  <c r="F51"/>
  <c r="BE105"/>
  <c r="BE116"/>
  <c r="BE150"/>
  <c r="BE355"/>
  <c r="BE374"/>
  <c r="BE381"/>
  <c r="BE392"/>
  <c r="BE398"/>
  <c r="BE399"/>
  <c r="BE442"/>
  <c r="BE490"/>
  <c r="BE548"/>
  <c r="BE437"/>
  <c r="J32"/>
  <c i="1" r="AW55"/>
  <c i="2" r="F33"/>
  <c i="1" r="BB55"/>
  <c r="BB54"/>
  <c r="W31"/>
  <c i="2" r="F35"/>
  <c i="1" r="BD55"/>
  <c r="BD54"/>
  <c r="W33"/>
  <c i="2" r="F32"/>
  <c i="1" r="BA55"/>
  <c r="BA54"/>
  <c r="AW54"/>
  <c r="AK30"/>
  <c i="2" r="F34"/>
  <c i="1" r="BC55"/>
  <c r="BC54"/>
  <c r="AY54"/>
  <c i="2" l="1" r="R93"/>
  <c r="R360"/>
  <c r="T93"/>
  <c r="P360"/>
  <c r="T360"/>
  <c r="P93"/>
  <c r="P92"/>
  <c i="1" r="AU55"/>
  <c i="2" r="BK93"/>
  <c r="J93"/>
  <c r="J56"/>
  <c r="BK360"/>
  <c r="J360"/>
  <c r="J64"/>
  <c i="1" r="W32"/>
  <c r="AX54"/>
  <c r="W30"/>
  <c r="AU54"/>
  <c i="2" r="J31"/>
  <c i="1" r="AV55"/>
  <c r="AT55"/>
  <c i="2" r="F31"/>
  <c i="1" r="AZ55"/>
  <c r="AZ54"/>
  <c r="AV54"/>
  <c r="AK29"/>
  <c i="2" l="1" r="T92"/>
  <c r="R92"/>
  <c r="BK92"/>
  <c r="J92"/>
  <c r="J55"/>
  <c i="1" r="AT54"/>
  <c r="W29"/>
  <c i="2" l="1" r="J28"/>
  <c i="1" r="AG55"/>
  <c r="AG54"/>
  <c r="AK26"/>
  <c r="AK35"/>
  <c l="1" r="AN54"/>
  <c i="2" r="J37"/>
  <c i="1"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<sst xmlns="http://schemas.openxmlformats.org/spreadsheetml/2006/main">
  <si>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</si>
  <si>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</si>
  <si>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</si>
  <si>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</si>
  <si>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</si>
  <si>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{d9fe4399-909d-4e64-b244-830a594fe3ba}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</si>
  <si>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</si>
  <si>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</si>
  <si>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</si>
  <si>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</si>
  <si>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</si>
  <si>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</si>
  <si>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</si>
  <si>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</si>
  <si>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VB2406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</si>
  <si>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</si>
  <si>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</si>
  <si>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Výměna výtahové šachty - prodloužení výtahu o 1 nástupni stanici ve 4.NP - Zdravotní středisko Střelice</t>
  </si>
  <si>
    <t>KSO:</t>
  </si>
  <si>
    <t/>
  </si>
  <si>
    <t>CC-CZ:</t>
  </si>
  <si>
    <t>Místo:</t>
  </si>
  <si>
    <t>Školní 680/2, Střelice</t>
  </si>
  <si>
    <t>Datum:</t>
  </si>
  <si>
    <t>28. 8. 2024</t>
  </si>
  <si>
    <t>Zadavatel:</t>
  </si>
  <si>
    <t>IČ:</t>
  </si>
  <si>
    <t>00282618</t>
  </si>
  <si>
    <t>Obec Střelice</t>
  </si>
  <si>
    <t>DIČ:</t>
  </si>
  <si>
    <t>CZ00282618</t>
  </si>
  <si>
    <t>Uchazeč:</t>
  </si>
  <si>
    <t>Vyplň údaj</t>
  </si>
  <si>
    <t>Projektant:</t>
  </si>
  <si>
    <t>47390999</t>
  </si>
  <si>
    <t>Ing. arch. Lenka Kropšová</t>
  </si>
  <si>
    <t>True</t>
  </si>
  <si>
    <t>Zpracovatel:</t>
  </si>
  <si>
    <t>Ing. Vojtěch Biolek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</si>
  <si>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</si>
  <si>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</si>
  <si>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</si>
  <si>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</si>
  <si>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</si>
  <si>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</si>
  <si>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</si>
  <si>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</si>
  <si>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</si>
  <si>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</si>
  <si>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</si>
  <si>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</si>
  <si>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</si>
  <si>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</si>
  <si>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</si>
  <si>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</si>
  <si>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</si>
  <si>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</si>
  <si>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</si>
  <si>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</si>
  <si>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</si>
  <si>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</si>
  <si>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</si>
  <si>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</si>
  <si>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</si>
  <si>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</si>
  <si>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</si>
  <si>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</si>
  <si>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</si>
  <si>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</si>
  <si>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</si>
  <si>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</si>
  <si>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</si>
  <si>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</si>
  <si>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</si>
  <si>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</si>
  <si>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</si>
  <si>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</si>
  <si>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</si>
  <si>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</si>
  <si>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</si>
  <si>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</si>
  <si>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</si>
  <si>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výkop_jáma_obj</t>
  </si>
  <si>
    <t>10,793</t>
  </si>
  <si>
    <t>2</t>
  </si>
  <si>
    <t>výkop_podbet_obj</t>
  </si>
  <si>
    <t>0,391</t>
  </si>
  <si>
    <t>KRYCÍ LIST SOUPISU PRACÍ</t>
  </si>
  <si>
    <t>ZB_250_pl</t>
  </si>
  <si>
    <t>10,108</t>
  </si>
  <si>
    <t>deska_žb_obj</t>
  </si>
  <si>
    <t>1,905</t>
  </si>
  <si>
    <t>ZB_100_pl</t>
  </si>
  <si>
    <t>9,5</t>
  </si>
  <si>
    <t>HIV_pl</t>
  </si>
  <si>
    <t>4,62</t>
  </si>
  <si>
    <t>HIS_pl</t>
  </si>
  <si>
    <t>12,285</t>
  </si>
  <si>
    <t>KZS_zdivo_pl</t>
  </si>
  <si>
    <t>15,855</t>
  </si>
  <si>
    <t>bočnice_D_pl</t>
  </si>
  <si>
    <t>9</t>
  </si>
  <si>
    <t>KZS_mont_pl</t>
  </si>
  <si>
    <t>72,672</t>
  </si>
  <si>
    <t>střecha_dem_pl</t>
  </si>
  <si>
    <t>11,5</t>
  </si>
  <si>
    <t>střecha_B_pl</t>
  </si>
  <si>
    <t>11,76</t>
  </si>
  <si>
    <t>střecha_A_pl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</si>
  <si>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</si>
  <si>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</si>
  <si>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</si>
  <si>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</si>
  <si>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</si>
  <si>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</si>
  <si>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</si>
  <si>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</si>
  <si>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</si>
  <si>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</si>
  <si>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</si>
  <si>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</si>
  <si>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</si>
  <si>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</si>
  <si>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741 - Elektroinstalace - silnoproud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</si>
  <si>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</si>
  <si>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</si>
  <si>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</si>
  <si>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</si>
  <si>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</si>
  <si>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</si>
  <si>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</si>
  <si>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</si>
  <si>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</si>
  <si>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</si>
  <si>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</si>
  <si>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</si>
  <si>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</si>
  <si>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</si>
  <si>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</si>
  <si>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</si>
  <si>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</si>
  <si>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</si>
  <si>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</si>
  <si>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</si>
  <si>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</si>
  <si>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</si>
  <si>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</si>
  <si>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</si>
  <si>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</si>
  <si>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</si>
  <si>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</si>
  <si>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</si>
  <si>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m2</t>
  </si>
  <si>
    <t>CS ÚRS 2024 02</t>
  </si>
  <si>
    <t>4</t>
  </si>
  <si>
    <t>1329379624</t>
  </si>
  <si>
    <t>Online PSC</t>
  </si>
  <si>
    <t>https://podminky.urs.cz/item/CS_URS_2024_02/113106123</t>
  </si>
  <si>
    <t>VV</t>
  </si>
  <si>
    <t>Rozebrání dlažby (dl * š)</t>
  </si>
  <si>
    <t>1,0*1,0</t>
  </si>
  <si>
    <t>Součet</t>
  </si>
  <si>
    <t>113107044</t>
  </si>
  <si>
    <t>Odstranění podkladů nebo krytů při překopech inženýrských sítí s přemístěním hmot na skládku ve vzdálenosti do 3 m nebo s naložením na dopravní prostředek ručně živičných, o tl. vrstvy přes 150 do 200 mm</t>
  </si>
  <si>
    <t>1611598935</t>
  </si>
  <si>
    <t>https://podminky.urs.cz/item/CS_URS_2024_02/113107044</t>
  </si>
  <si>
    <t>Úprava zpevněné plochy (dl)</t>
  </si>
  <si>
    <t>2,48*2,56-1,95*1,51</t>
  </si>
  <si>
    <t>3</t>
  </si>
  <si>
    <t>113202111</t>
  </si>
  <si>
    <t>Vytrhání obrub s vybouráním lože, s přemístěním hmot na skládku na vzdálenost do 3 m nebo s naložením na dopravní prostředek z krajníků nebo obrubníků stojatých</t>
  </si>
  <si>
    <t>m</t>
  </si>
  <si>
    <t>907391518</t>
  </si>
  <si>
    <t>https://podminky.urs.cz/item/CS_URS_2024_02/113202111</t>
  </si>
  <si>
    <t>Vybourání obrubníku (dl)</t>
  </si>
  <si>
    <t>1,0</t>
  </si>
  <si>
    <t>131213701</t>
  </si>
  <si>
    <t>Hloubení nezapažených jam ručně s urovnáním dna do předepsaného profilu a spádu v hornině třídy těžitelnosti I skupiny 3 soudržných</t>
  </si>
  <si>
    <t>m3</t>
  </si>
  <si>
    <t>853679846</t>
  </si>
  <si>
    <t>https://podminky.urs.cz/item/CS_URS_2024_02/131213701</t>
  </si>
  <si>
    <t>Výkop (dl * š * v)</t>
  </si>
  <si>
    <t>2,48*2,56*1,7</t>
  </si>
  <si>
    <t>Mezisoučet</t>
  </si>
  <si>
    <t>5</t>
  </si>
  <si>
    <t>132211401</t>
  </si>
  <si>
    <t>Hloubená vykopávka pod základy ručně s přehozením výkopku na vzdálenost 3 m nebo s naložením na dopravní prostředek v hornině třídy těžitelnosti I skupiny 3</t>
  </si>
  <si>
    <t>-59640242</t>
  </si>
  <si>
    <t>https://podminky.urs.cz/item/CS_URS_2024_02/132211401</t>
  </si>
  <si>
    <t>Výkop pod základy (dl * š * v)</t>
  </si>
  <si>
    <t>2,48*0,25*0,63</t>
  </si>
  <si>
    <t>6</t>
  </si>
  <si>
    <t>1511011X1</t>
  </si>
  <si>
    <t>Zajištění výkopu stěn před sesunutím</t>
  </si>
  <si>
    <t>kpl</t>
  </si>
  <si>
    <t>vlastní</t>
  </si>
  <si>
    <t>-1244218900</t>
  </si>
  <si>
    <t>7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</si>
  <si>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</si>
  <si>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</si>
  <si>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-1338600886</t>
  </si>
  <si>
    <t>https://podminky.urs.cz/item/CS_URS_2024_02/162211311</t>
  </si>
  <si>
    <t>Zemina - odvoz do kontejneru (obj)</t>
  </si>
  <si>
    <t>8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</si>
  <si>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</si>
  <si>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</si>
  <si>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1998754953</t>
  </si>
  <si>
    <t>https://podminky.urs.cz/item/CS_URS_2024_02/162751117</t>
  </si>
  <si>
    <t>Zemina - odvoz na skládku (obj)</t>
  </si>
  <si>
    <t>171201231</t>
  </si>
  <si>
    <t>Poplatek za uložení stavebního odpadu na recyklační skládce (skládkovné) zeminy a kamení zatříděného do Katalogu odpadů pod kódem 17 05 04</t>
  </si>
  <si>
    <t>t</t>
  </si>
  <si>
    <t>899373276</t>
  </si>
  <si>
    <t>https://podminky.urs.cz/item/CS_URS_2024_02/171201231</t>
  </si>
  <si>
    <t>11,184*2 'Přepočtené koeficientem množství</t>
  </si>
  <si>
    <t>Zakládání</t>
  </si>
  <si>
    <t>10</t>
  </si>
  <si>
    <t>279311126</t>
  </si>
  <si>
    <t>Postupné podbetonování základového zdiva jakékoliv tloušťky, bez výkopu, bez zapažení a bednění z betonu prostého se zvýšenými nároky na prostředí tř. C 25/30</t>
  </si>
  <si>
    <t>-1777720129</t>
  </si>
  <si>
    <t>https://podminky.urs.cz/item/CS_URS_2024_02/279311126</t>
  </si>
  <si>
    <t>Podbetonování základů (dl * š * v)</t>
  </si>
  <si>
    <t>2,48*0,3*0,68</t>
  </si>
  <si>
    <t>0,506*1,035 'Přepočtené koeficientem množství</t>
  </si>
  <si>
    <t>11</t>
  </si>
  <si>
    <t>279351411</t>
  </si>
  <si>
    <t>Bednění základového zdiva při podbetonování pro plochy rovinné zřízení</t>
  </si>
  <si>
    <t>1293413658</t>
  </si>
  <si>
    <t>https://podminky.urs.cz/item/CS_URS_2024_02/279351411</t>
  </si>
  <si>
    <t>Podbetonování - bednění (dl * v)</t>
  </si>
  <si>
    <t>2,48*0,7</t>
  </si>
  <si>
    <t>279351412</t>
  </si>
  <si>
    <t>Bednění základového zdiva při podbetonování pro plochy rovinné odstranění</t>
  </si>
  <si>
    <t>-481564729</t>
  </si>
  <si>
    <t>https://podminky.urs.cz/item/CS_URS_2024_02/279351412</t>
  </si>
  <si>
    <t>13</t>
  </si>
  <si>
    <t>273313511</t>
  </si>
  <si>
    <t>Základy z betonu prostého desky z betonu kamenem neprokládaného tř. C 12/15</t>
  </si>
  <si>
    <t>-1725774733</t>
  </si>
  <si>
    <t>https://podminky.urs.cz/item/CS_URS_2024_02/273313511</t>
  </si>
  <si>
    <t>Základy - podkladní beton (dl * š * v)</t>
  </si>
  <si>
    <t>2,48*2,56*0,05</t>
  </si>
  <si>
    <t>0,317*1,035 'Přepočtené koeficientem množství</t>
  </si>
  <si>
    <t>14</t>
  </si>
  <si>
    <t>273322511</t>
  </si>
  <si>
    <t>Základy z betonu železového (bez výztuže) desky z betonu se zvýšenými nároky na prostředí tř. C 25/30</t>
  </si>
  <si>
    <t>1905596756</t>
  </si>
  <si>
    <t>https://podminky.urs.cz/item/CS_URS_2024_02/273322511</t>
  </si>
  <si>
    <t>Základy - deska (dl * š * v)</t>
  </si>
  <si>
    <t>2,48*2,56*0,3</t>
  </si>
  <si>
    <t>1,905*1,035 'Přepočtené koeficientem množství</t>
  </si>
  <si>
    <t>15</t>
  </si>
  <si>
    <t>273362021</t>
  </si>
  <si>
    <t>Výztuž základů desek ze svařovaných sítí z drátů typu KARI</t>
  </si>
  <si>
    <t>-1893370605</t>
  </si>
  <si>
    <t>https://podminky.urs.cz/item/CS_URS_2024_02/273362021</t>
  </si>
  <si>
    <t>Základy - výztuž desky (hm)</t>
  </si>
  <si>
    <t>2,48*2,56*(7,9*2)*1,3/1000</t>
  </si>
  <si>
    <t>16</t>
  </si>
  <si>
    <t>279113153</t>
  </si>
  <si>
    <t>Základové zdi z tvárnic ztraceného bednění včetně výplně z betonu bez zvláštních nároků na vliv prostředí třídy C 25/30, tloušťky zdiva přes 200 do 250 mm</t>
  </si>
  <si>
    <t>-1011875024</t>
  </si>
  <si>
    <t>https://podminky.urs.cz/item/CS_URS_2024_02/279113153</t>
  </si>
  <si>
    <t>Základy - ztracené bednění (dl * v)</t>
  </si>
  <si>
    <t>(2,48+2,56*2)*1,33</t>
  </si>
  <si>
    <t>17</t>
  </si>
  <si>
    <t>279113150</t>
  </si>
  <si>
    <t>Základové zdi z tvárnic ztraceného bednění včetně výplně z betonu bez zvláštních nároků na vliv prostředí třídy C 25/30, tloušťky zdiva do 100 mm</t>
  </si>
  <si>
    <t>-1838685925</t>
  </si>
  <si>
    <t>https://podminky.urs.cz/item/CS_URS_2024_02/279113150</t>
  </si>
  <si>
    <t>(2,48+2,56*2)*1,25</t>
  </si>
  <si>
    <t>18</t>
  </si>
  <si>
    <t>279361821</t>
  </si>
  <si>
    <t>Výztuž základových zdí nosných svislých nebo odkloněných od svislice, rovinných nebo oblých, deskových nebo žebrových, včetně výztuže jejich žeber z betonářské oceli 10 505 (R) nebo BSt 500</t>
  </si>
  <si>
    <t>-1502530241</t>
  </si>
  <si>
    <t>https://podminky.urs.cz/item/CS_URS_2024_02/279361821</t>
  </si>
  <si>
    <t>Základy - výztuž ztraceného bednění (pl * hm)</t>
  </si>
  <si>
    <t>ZB_250_pl*15,0/1000</t>
  </si>
  <si>
    <t>ZB_100_pl*10,0/1000</t>
  </si>
  <si>
    <t>Svislé a kompletní konstrukce</t>
  </si>
  <si>
    <t>19</t>
  </si>
  <si>
    <t>311234281</t>
  </si>
  <si>
    <t>Zdivo jednovrstvé z cihel děrovaných nebroušených klasických spojených na pero a drážku na maltu M10, pevnost cihel do P10, tl. zdiva 380 mm</t>
  </si>
  <si>
    <t>-747853011</t>
  </si>
  <si>
    <t>https://podminky.urs.cz/item/CS_URS_2024_02/311234281</t>
  </si>
  <si>
    <t>Stěny (dl * v) - otvory (dl * v)</t>
  </si>
  <si>
    <t>2,5*2,25</t>
  </si>
  <si>
    <t>-(1,1*2,1)</t>
  </si>
  <si>
    <t>20</t>
  </si>
  <si>
    <t>317321411</t>
  </si>
  <si>
    <t>Překlady z betonu železového (bez výztuže) tř. C 25/30</t>
  </si>
  <si>
    <t>-136060254</t>
  </si>
  <si>
    <t>https://podminky.urs.cz/item/CS_URS_2024_02/317321411</t>
  </si>
  <si>
    <t>Překlad (dl * š * v)</t>
  </si>
  <si>
    <t>2,5*0,4*0,17</t>
  </si>
  <si>
    <t>317351107</t>
  </si>
  <si>
    <t>Bednění klenbových pásů, říms nebo překladů překladů neproměnného nebo proměnného průřezu nebo při tvaru zalomeném půdorysně nebo nárysně včetně podpěrné konstrukce do výše 4 m zřízení</t>
  </si>
  <si>
    <t>-386390614</t>
  </si>
  <si>
    <t>https://podminky.urs.cz/item/CS_URS_2024_02/317351107</t>
  </si>
  <si>
    <t>Překlad - bednění (dl * š)</t>
  </si>
  <si>
    <t>2,5*(0,4+2*0,17)+0,4*0,17*2</t>
  </si>
  <si>
    <t>22</t>
  </si>
  <si>
    <t>317351108</t>
  </si>
  <si>
    <t>Bednění klenbových pásů, říms nebo překladů překladů neproměnného nebo proměnného průřezu nebo při tvaru zalomeném půdorysně nebo nárysně včetně podpěrné konstrukce do výše 4 m odstranění</t>
  </si>
  <si>
    <t>1092539560</t>
  </si>
  <si>
    <t>https://podminky.urs.cz/item/CS_URS_2024_02/317351108</t>
  </si>
  <si>
    <t>23</t>
  </si>
  <si>
    <t>317941121</t>
  </si>
  <si>
    <t>Osazování ocelových válcovaných nosníků na zdivu I nebo IE nebo U nebo UE nebo L do č. 12 nebo výšky do 120 mm</t>
  </si>
  <si>
    <t>1722945139</t>
  </si>
  <si>
    <t>https://podminky.urs.cz/item/CS_URS_2024_02/317941121</t>
  </si>
  <si>
    <t>Překlad - ocelové profily (dl * hm)</t>
  </si>
  <si>
    <t>2,5*3*10,6/1000</t>
  </si>
  <si>
    <t>24</t>
  </si>
  <si>
    <t>M</t>
  </si>
  <si>
    <t>13010744</t>
  </si>
  <si>
    <t>ocel profilová jakost S235JR (11 375) průřez IPE 120</t>
  </si>
  <si>
    <t>-188415446</t>
  </si>
  <si>
    <t>0,08*1,2 'Přepočtené koeficientem množství</t>
  </si>
  <si>
    <t>Úpravy povrchů, podlahy a osazování výplní</t>
  </si>
  <si>
    <t>25</t>
  </si>
  <si>
    <t>612325225</t>
  </si>
  <si>
    <t>Vápenocementová omítka jednotlivých malých ploch štuková dvouvrstvá na stěnách, plochy jednotlivě přes 1,0 do 4 m2</t>
  </si>
  <si>
    <t>kus</t>
  </si>
  <si>
    <t>-1426815276</t>
  </si>
  <si>
    <t>https://podminky.urs.cz/item/CS_URS_2024_02/612325225</t>
  </si>
  <si>
    <t>Oprava omítky okolo otvorů (p)</t>
  </si>
  <si>
    <t>26</t>
  </si>
  <si>
    <t>622143002</t>
  </si>
  <si>
    <t>Montáž omítkových profilů plastových, pozinkovaných nebo dřevěných upevněných vtlačením do podkladní vrstvy nebo přibitím dilatačních s tkaninou</t>
  </si>
  <si>
    <t>1725297287</t>
  </si>
  <si>
    <t>https://podminky.urs.cz/item/CS_URS_2024_02/622143002</t>
  </si>
  <si>
    <t>Fasáda - dilatace (dl)</t>
  </si>
  <si>
    <t>11,0*2</t>
  </si>
  <si>
    <t>27</t>
  </si>
  <si>
    <t>55343014</t>
  </si>
  <si>
    <t>profil dilatační Pz+PVC pro vnitřní a vnější omítky tl 12mm</t>
  </si>
  <si>
    <t>-419930729</t>
  </si>
  <si>
    <t>22*1,1 'Přepočtené koeficientem množství</t>
  </si>
  <si>
    <t>28</t>
  </si>
  <si>
    <t>622143003</t>
  </si>
  <si>
    <t>Montáž omítkových profilů plastových, pozinkovaných nebo dřevěných upevněných vtlačením do podkladní vrstvy nebo přibitím rohových s tkaninou</t>
  </si>
  <si>
    <t>-128265787</t>
  </si>
  <si>
    <t>https://podminky.urs.cz/item/CS_URS_2024_02/622143003</t>
  </si>
  <si>
    <t>Fasáda - profily (dl)</t>
  </si>
  <si>
    <t>14,5*2+1,2*2</t>
  </si>
  <si>
    <t>29</t>
  </si>
  <si>
    <t>63127464</t>
  </si>
  <si>
    <t>profil rohový Al s výztužnou tkaninou š 100/100mm</t>
  </si>
  <si>
    <t>-76563241</t>
  </si>
  <si>
    <t>31,4*1,1 'Přepočtené koeficientem množství</t>
  </si>
  <si>
    <t>30</t>
  </si>
  <si>
    <t>622221031</t>
  </si>
  <si>
    <t>Montáž kontaktního zateplení lepením a mechanickým kotvením z desek minerální vlny s podélnou orientací vláken nebo kombinovaných (dodávka ve specifikaci) na vnější stěny, na podklad betonový nebo z lehčeného betonu, z tvárnic keramických nebo vápenopískových, tloušťky desek přes 120 do 160 mm</t>
  </si>
  <si>
    <t>-62335449</t>
  </si>
  <si>
    <t>https://podminky.urs.cz/item/CS_URS_2024_02/622221031</t>
  </si>
  <si>
    <t>Fasáda - KZS (dl * v)</t>
  </si>
  <si>
    <t>na stávající stěny</t>
  </si>
  <si>
    <t>1,7*(13,0+0,5)</t>
  </si>
  <si>
    <t>-(1,1*2,15*3)</t>
  </si>
  <si>
    <t>31</t>
  </si>
  <si>
    <t>622221033</t>
  </si>
  <si>
    <t>Montáž kontaktního zateplení lepením a mechanickým kotvením z desek minerální vlny s podélnou orientací vláken nebo kombinovaných (dodávka ve specifikaci) na vnější stěny, na podklad dřevěný nebo kovový, tloušťky desek přes 120 do 160 mm</t>
  </si>
  <si>
    <t>1191989453</t>
  </si>
  <si>
    <t>https://podminky.urs.cz/item/CS_URS_2024_02/622221033</t>
  </si>
  <si>
    <t>na nové stěny</t>
  </si>
  <si>
    <t>(2,08*2)*(14,2+0,5)</t>
  </si>
  <si>
    <t>2,1*1,2</t>
  </si>
  <si>
    <t>bočnice</t>
  </si>
  <si>
    <t>4,5*2</t>
  </si>
  <si>
    <t>32</t>
  </si>
  <si>
    <t>63142027</t>
  </si>
  <si>
    <t>deska tepelně izolační minerální kontaktních fasád podélné vlákno λ=0,035-0,036 tl 140mm</t>
  </si>
  <si>
    <t>702138202</t>
  </si>
  <si>
    <t>1,7*13,0</t>
  </si>
  <si>
    <t>(2,08*2)*14,2</t>
  </si>
  <si>
    <t>85,597*1,1 'Přepočtené koeficientem množství</t>
  </si>
  <si>
    <t>33</t>
  </si>
  <si>
    <t>28376019</t>
  </si>
  <si>
    <t>deska perimetrická fasádní soklová 150kPa λ=0,035 tl 140mm</t>
  </si>
  <si>
    <t>1777406970</t>
  </si>
  <si>
    <t>1,7*0,5</t>
  </si>
  <si>
    <t>(2,08*2)*0,5</t>
  </si>
  <si>
    <t>2,93*1,1 'Přepočtené koeficientem množství</t>
  </si>
  <si>
    <t>34</t>
  </si>
  <si>
    <t>622151031</t>
  </si>
  <si>
    <t>Penetrační nátěr vnějších pastovitých tenkovrstvých omítek silikonový stěn</t>
  </si>
  <si>
    <t>-375875309</t>
  </si>
  <si>
    <t>https://podminky.urs.cz/item/CS_URS_2024_02/622151031</t>
  </si>
  <si>
    <t>35</t>
  </si>
  <si>
    <t>622531012</t>
  </si>
  <si>
    <t>Omítka tenkovrstvá silikonová vnějších ploch probarvená bez penetrace zatíraná (škrábaná), zrnitost 1,5 mm stěn</t>
  </si>
  <si>
    <t>-778930136</t>
  </si>
  <si>
    <t>https://podminky.urs.cz/item/CS_URS_2024_02/622531012</t>
  </si>
  <si>
    <t>Fasáda (pl)</t>
  </si>
  <si>
    <t>36</t>
  </si>
  <si>
    <t>631311224</t>
  </si>
  <si>
    <t>Mazanina z betonu prostého se zvýšenými nároky na prostředí tl. přes 80 do 120 mm tř. C 25/30</t>
  </si>
  <si>
    <t>-884064052</t>
  </si>
  <si>
    <t>https://podminky.urs.cz/item/CS_URS_2024_02/631311224</t>
  </si>
  <si>
    <t>Dno šachty (dl * š * v)</t>
  </si>
  <si>
    <t>2,0*2,31*0,1</t>
  </si>
  <si>
    <t>37</t>
  </si>
  <si>
    <t>631319012</t>
  </si>
  <si>
    <t>Příplatek k cenám mazanin za úpravu povrchu mazaniny přehlazením, mazanina tl. přes 80 do 120 mm</t>
  </si>
  <si>
    <t>142018134</t>
  </si>
  <si>
    <t>https://podminky.urs.cz/item/CS_URS_2024_02/631319012</t>
  </si>
  <si>
    <t>38</t>
  </si>
  <si>
    <t>631319173</t>
  </si>
  <si>
    <t>Příplatek k cenám mazanin za stržení povrchu spodní vrstvy mazaniny latí před vložením výztuže nebo pletiva pro tl. obou vrstev mazaniny přes 80 do 120 mm</t>
  </si>
  <si>
    <t>-1426554555</t>
  </si>
  <si>
    <t>https://podminky.urs.cz/item/CS_URS_2024_02/631319173</t>
  </si>
  <si>
    <t>39</t>
  </si>
  <si>
    <t>631362021</t>
  </si>
  <si>
    <t>Výztuž mazanin ze svařovaných sítí z drátů typu KARI</t>
  </si>
  <si>
    <t>254646413</t>
  </si>
  <si>
    <t>https://podminky.urs.cz/item/CS_URS_2024_02/631362021</t>
  </si>
  <si>
    <t>Dno šachty - výztuž (dl * š * hm)</t>
  </si>
  <si>
    <t>2,0*2,31*3,03*1,3/1000</t>
  </si>
  <si>
    <t>Ostatní konstrukce a práce, bourání</t>
  </si>
  <si>
    <t>40</t>
  </si>
  <si>
    <t>919735114</t>
  </si>
  <si>
    <t>Řezání stávajícího živičného krytu nebo podkladu hloubky přes 150 do 200 mm</t>
  </si>
  <si>
    <t>888734774</t>
  </si>
  <si>
    <t>https://podminky.urs.cz/item/CS_URS_2024_02/919735114</t>
  </si>
  <si>
    <t>1,5*2+2,5</t>
  </si>
  <si>
    <t>41</t>
  </si>
  <si>
    <t>941311112</t>
  </si>
  <si>
    <t>Lešení řadové modulové lehké pracovní s podlahami s provozním zatížením tř. 3 do 200 kg/m2 šířky tř. SW06 od 0,6 do 0,9 m výšky přes 10 do 25 m montáž</t>
  </si>
  <si>
    <t>-970352842</t>
  </si>
  <si>
    <t>https://podminky.urs.cz/item/CS_URS_2024_02/941311112</t>
  </si>
  <si>
    <t>Lešení (dl * v)</t>
  </si>
  <si>
    <t>(2,2*2+3,0)*14,5</t>
  </si>
  <si>
    <t>42</t>
  </si>
  <si>
    <t>941311212</t>
  </si>
  <si>
    <t>Lešení řadové modulové lehké pracovní s podlahami s provozním zatížením tř. 3 do 200 kg/m2 šířky tř. SW06 od 0,6 do 0,9 m výšky přes 10 do 25 m příplatek k ceně za každý den použití</t>
  </si>
  <si>
    <t>983745625</t>
  </si>
  <si>
    <t>https://podminky.urs.cz/item/CS_URS_2024_02/941311212</t>
  </si>
  <si>
    <t>107,3*30 'Přepočtené koeficientem množství</t>
  </si>
  <si>
    <t>43</t>
  </si>
  <si>
    <t>941311812</t>
  </si>
  <si>
    <t>Lešení řadové modulové lehké pracovní s podlahami s provozním zatížením tř. 3 do 200 kg/m2 šířky tř. SW06 od 0,6 do 0,9 m výšky přes 10 do 25 m demontáž</t>
  </si>
  <si>
    <t>979752247</t>
  </si>
  <si>
    <t>https://podminky.urs.cz/item/CS_URS_2024_02/941311812</t>
  </si>
  <si>
    <t>44</t>
  </si>
  <si>
    <t>944511111</t>
  </si>
  <si>
    <t>Síť ochranná zavěšená na konstrukci lešení z textilie z umělých vláken montáž</t>
  </si>
  <si>
    <t>-1381332853</t>
  </si>
  <si>
    <t>https://podminky.urs.cz/item/CS_URS_2024_02/944511111</t>
  </si>
  <si>
    <t>45</t>
  </si>
  <si>
    <t>944511211</t>
  </si>
  <si>
    <t>Síť ochranná zavěšená na konstrukci lešení z textilie z umělých vláken příplatek k ceně za každý den použití</t>
  </si>
  <si>
    <t>893003138</t>
  </si>
  <si>
    <t>https://podminky.urs.cz/item/CS_URS_2024_02/944511211</t>
  </si>
  <si>
    <t>46</t>
  </si>
  <si>
    <t>944511811</t>
  </si>
  <si>
    <t>Síť ochranná zavěšená na konstrukci lešení z textilie z umělých vláken demontáž</t>
  </si>
  <si>
    <t>1161648687</t>
  </si>
  <si>
    <t>https://podminky.urs.cz/item/CS_URS_2024_02/944511811</t>
  </si>
  <si>
    <t>47</t>
  </si>
  <si>
    <t>944711112</t>
  </si>
  <si>
    <t>Stříška záchytná zřizovaná současně s lehkým nebo těžkým lešením šířky přes 1,5 do 2,0 m montáž</t>
  </si>
  <si>
    <t>-1307623448</t>
  </si>
  <si>
    <t>https://podminky.urs.cz/item/CS_URS_2024_02/944711112</t>
  </si>
  <si>
    <t>48</t>
  </si>
  <si>
    <t>944711212</t>
  </si>
  <si>
    <t>Stříška záchytná zřizovaná současně s lehkým nebo těžkým lešením šířky přes 1,5 do 2,0 m příplatek k ceně za každý den použití</t>
  </si>
  <si>
    <t>15724726</t>
  </si>
  <si>
    <t>https://podminky.urs.cz/item/CS_URS_2024_02/944711212</t>
  </si>
  <si>
    <t>3*30 'Přepočtené koeficientem množství</t>
  </si>
  <si>
    <t>49</t>
  </si>
  <si>
    <t>944711812</t>
  </si>
  <si>
    <t>Stříška záchytná zřizovaná současně s lehkým nebo těžkým lešením šířky přes 1,5 do 2,0 m demontáž</t>
  </si>
  <si>
    <t>86085306</t>
  </si>
  <si>
    <t>https://podminky.urs.cz/item/CS_URS_2024_02/944711812</t>
  </si>
  <si>
    <t>50</t>
  </si>
  <si>
    <t>953961214</t>
  </si>
  <si>
    <t>Kotva chemická s vyvrtáním otvoru do betonu, železobetonu nebo tvrdého kamene chemická patrona, velikost M 16, hloubka 125 mm</t>
  </si>
  <si>
    <t>1204502534</t>
  </si>
  <si>
    <t>https://podminky.urs.cz/item/CS_URS_2024_02/953961214</t>
  </si>
  <si>
    <t>Navrtávka do podbetonování (p)</t>
  </si>
  <si>
    <t>16*2 'Přepočtené koeficientem množství</t>
  </si>
  <si>
    <t>51</t>
  </si>
  <si>
    <t>961055111</t>
  </si>
  <si>
    <t>Bourání základů z betonu železového</t>
  </si>
  <si>
    <t>29186488</t>
  </si>
  <si>
    <t>https://podminky.urs.cz/item/CS_URS_2024_02/961055111</t>
  </si>
  <si>
    <t>Bourání základů (dl * š * v)</t>
  </si>
  <si>
    <t>1,95*1,51*0,15</t>
  </si>
  <si>
    <t>(1,95+1,51*2)*0,16*0,15</t>
  </si>
  <si>
    <t>2,61*(0,7*0,6+0,3*0,42)</t>
  </si>
  <si>
    <t>52</t>
  </si>
  <si>
    <t>962032240</t>
  </si>
  <si>
    <t>Bourání zdiva nadzákladového z cihel pálených plných nebo lícových nebo vápenopískových, na maltu cementovou, objemu do 1 m3</t>
  </si>
  <si>
    <t>1974726295</t>
  </si>
  <si>
    <t>https://podminky.urs.cz/item/CS_URS_2024_02/962032240</t>
  </si>
  <si>
    <t>Bourání atiky (dl * š * v)</t>
  </si>
  <si>
    <t>2,44*0,4*0,39</t>
  </si>
  <si>
    <t>53</t>
  </si>
  <si>
    <t>966015121</t>
  </si>
  <si>
    <t>Vybourání částí říms z tvárnic nebo desek ze železobetonových prefabrikovaných desek jakéhokoliv vyložení</t>
  </si>
  <si>
    <t>-1343640805</t>
  </si>
  <si>
    <t>https://podminky.urs.cz/item/CS_URS_2024_02/966015121</t>
  </si>
  <si>
    <t>Vybourání římsy (dl)</t>
  </si>
  <si>
    <t>2,2</t>
  </si>
  <si>
    <t>997</t>
  </si>
  <si>
    <t>Přesun sutě</t>
  </si>
  <si>
    <t>54</t>
  </si>
  <si>
    <t>997013211</t>
  </si>
  <si>
    <t>Vnitrostaveništní doprava suti a vybouraných hmot vodorovně do 50 m s naložením ručně pro budovy a haly výšky do 6 m</t>
  </si>
  <si>
    <t>-465872761</t>
  </si>
  <si>
    <t>https://podminky.urs.cz/item/CS_URS_2024_02/997013211</t>
  </si>
  <si>
    <t>55</t>
  </si>
  <si>
    <t>997013501</t>
  </si>
  <si>
    <t>Odvoz suti a vybouraných hmot na skládku nebo meziskládku se složením, na vzdálenost do 1 km</t>
  </si>
  <si>
    <t>878995501</t>
  </si>
  <si>
    <t>https://podminky.urs.cz/item/CS_URS_2024_02/997013501</t>
  </si>
  <si>
    <t>56</t>
  </si>
  <si>
    <t>997013509</t>
  </si>
  <si>
    <t>Odvoz suti a vybouraných hmot na skládku nebo meziskládku se složením, na vzdálenost Příplatek k ceně za každý další započatý 1 km přes 1 km</t>
  </si>
  <si>
    <t>1521336641</t>
  </si>
  <si>
    <t>https://podminky.urs.cz/item/CS_URS_2024_02/997013509</t>
  </si>
  <si>
    <t>8,36*9 'Přepočtené koeficientem množství</t>
  </si>
  <si>
    <t>57</t>
  </si>
  <si>
    <t>997013871</t>
  </si>
  <si>
    <t>Poplatek za uložení stavebního odpadu na recyklační skládce (skládkovné) směsného stavebního a demoličního zatříděného do Katalogu odpadů pod kódem 17 09 04</t>
  </si>
  <si>
    <t>-1288177160</t>
  </si>
  <si>
    <t>https://podminky.urs.cz/item/CS_URS_2024_02/997013871</t>
  </si>
  <si>
    <t>998</t>
  </si>
  <si>
    <t>Přesun hmot</t>
  </si>
  <si>
    <t>58</t>
  </si>
  <si>
    <t>998018003</t>
  </si>
  <si>
    <t>Přesun hmot pro budovy občanské výstavby, bydlení, výrobu a služby ruční (bez užití mechanizace) vodorovná dopravní vzdálenost do 100 m pro budovy s jakoukoliv nosnou konstrukcí výšky přes 12 do 24 m</t>
  </si>
  <si>
    <t>-787507500</t>
  </si>
  <si>
    <t>https://podminky.urs.cz/item/CS_URS_2024_02/998018003</t>
  </si>
  <si>
    <t>PSV</t>
  </si>
  <si>
    <t>Práce a dodávky PSV</t>
  </si>
  <si>
    <t>711</t>
  </si>
  <si>
    <t>Izolace proti vodě, vlhkosti a plynům</t>
  </si>
  <si>
    <t>59</t>
  </si>
  <si>
    <t>711111001</t>
  </si>
  <si>
    <t>Provedení izolace proti zemní vlhkosti natěradly a tmely za studena na ploše vodorovné V nátěrem penetračním</t>
  </si>
  <si>
    <t>935402859</t>
  </si>
  <si>
    <t>https://podminky.urs.cz/item/CS_URS_2024_02/711111001</t>
  </si>
  <si>
    <t>Základy - penetrace (dl * š)</t>
  </si>
  <si>
    <t>2,0*2,31</t>
  </si>
  <si>
    <t>60</t>
  </si>
  <si>
    <t>711112001</t>
  </si>
  <si>
    <t>Provedení izolace proti zemní vlhkosti natěradly a tmely za studena na ploše svislé S nátěrem penetračním</t>
  </si>
  <si>
    <t>1819822813</t>
  </si>
  <si>
    <t>https://podminky.urs.cz/item/CS_URS_2024_02/711112001</t>
  </si>
  <si>
    <t>Základy - penetrace (dl * v)</t>
  </si>
  <si>
    <t>2,0*1,74+(2,0+2,31*2)*1,33</t>
  </si>
  <si>
    <t>61</t>
  </si>
  <si>
    <t>11163150</t>
  </si>
  <si>
    <t>lak penetrační asfaltový</t>
  </si>
  <si>
    <t>1240633897</t>
  </si>
  <si>
    <t>16,905*0,00034 'Přepočtené koeficientem množství</t>
  </si>
  <si>
    <t>62</t>
  </si>
  <si>
    <t>711141559</t>
  </si>
  <si>
    <t>Provedení izolace proti zemní vlhkosti pásy přitavením NAIP na ploše vodorovné V</t>
  </si>
  <si>
    <t>-127257885</t>
  </si>
  <si>
    <t>https://podminky.urs.cz/item/CS_URS_2024_02/711141559</t>
  </si>
  <si>
    <t>Základy - HI pásy (pl)</t>
  </si>
  <si>
    <t>HIV_pl*2</t>
  </si>
  <si>
    <t>63</t>
  </si>
  <si>
    <t>711142559</t>
  </si>
  <si>
    <t>Provedení izolace proti zemní vlhkosti pásy přitavením NAIP na ploše svislé S</t>
  </si>
  <si>
    <t>-951031961</t>
  </si>
  <si>
    <t>https://podminky.urs.cz/item/CS_URS_2024_02/711142559</t>
  </si>
  <si>
    <t>HIS_pl*2</t>
  </si>
  <si>
    <t>64</t>
  </si>
  <si>
    <t>62853004</t>
  </si>
  <si>
    <t>pás asfaltový natavitelný modifikovaný SBS s vložkou ze skleněné tkaniny a spalitelnou PE fólií nebo jemnozrnným minerálním posypem na horním povrchu tl 4,0mm</t>
  </si>
  <si>
    <t>963400220</t>
  </si>
  <si>
    <t>16,905*1,2 'Přepočtené koeficientem množství</t>
  </si>
  <si>
    <t>65</t>
  </si>
  <si>
    <t>62855001</t>
  </si>
  <si>
    <t>pás asfaltový natavitelný modifikovaný SBS s vložkou z polyesterové rohože a spalitelnou PE fólií nebo jemnozrnným minerálním posypem na horním povrchu tl 4,0mm</t>
  </si>
  <si>
    <t>-583041141</t>
  </si>
  <si>
    <t>66</t>
  </si>
  <si>
    <t>7117415X1</t>
  </si>
  <si>
    <t>Provedení detailů, prostupů, HI výztuže, apod. vč. dodávky materiálu</t>
  </si>
  <si>
    <t>1959624865</t>
  </si>
  <si>
    <t>67</t>
  </si>
  <si>
    <t>998711121</t>
  </si>
  <si>
    <t>Přesun hmot pro izolace proti vodě, vlhkosti a plynům stanovený z hmotnosti přesunovaného materiálu vodorovná dopravní vzdálenost do 50 m ruční (bez užití mechanizace) v objektech výšky do 6 m</t>
  </si>
  <si>
    <t>1462080205</t>
  </si>
  <si>
    <t>https://podminky.urs.cz/item/CS_URS_2024_02/998711121</t>
  </si>
  <si>
    <t>741</t>
  </si>
  <si>
    <t>Elektroinstalace - silnoproud</t>
  </si>
  <si>
    <t>68</t>
  </si>
  <si>
    <t>741X01</t>
  </si>
  <si>
    <t>Úpravy stávající elektroinstalace</t>
  </si>
  <si>
    <t>-804734380</t>
  </si>
  <si>
    <t>762</t>
  </si>
  <si>
    <t>Konstrukce tesařské</t>
  </si>
  <si>
    <t>69</t>
  </si>
  <si>
    <t>762331921</t>
  </si>
  <si>
    <t>Vyřezání části střešní vazby vázané konstrukce krovů průřezové plochy řeziva přes 120 do 224 cm2, délky vyřezané části krovového prvku do 3 m</t>
  </si>
  <si>
    <t>18992658</t>
  </si>
  <si>
    <t>https://podminky.urs.cz/item/CS_URS_2024_02/762331921</t>
  </si>
  <si>
    <t>Vyřezání krovu (dl)</t>
  </si>
  <si>
    <t>pozednice</t>
  </si>
  <si>
    <t>2,44</t>
  </si>
  <si>
    <t>70</t>
  </si>
  <si>
    <t>762331922</t>
  </si>
  <si>
    <t>Vyřezání části střešní vazby vázané konstrukce krovů průřezové plochy řeziva přes 120 do 224 cm2, délky vyřezané části krovového prvku přes 3 do 5 m</t>
  </si>
  <si>
    <t>206024719</t>
  </si>
  <si>
    <t>https://podminky.urs.cz/item/CS_URS_2024_02/762331922</t>
  </si>
  <si>
    <t>krokev</t>
  </si>
  <si>
    <t>4,1</t>
  </si>
  <si>
    <t>71</t>
  </si>
  <si>
    <t>762332922</t>
  </si>
  <si>
    <t>Doplnění střešní vazby řezivem (materiál v ceně) průřezové plochy přes 120 do 224 cm2</t>
  </si>
  <si>
    <t>1972728678</t>
  </si>
  <si>
    <t>https://podminky.urs.cz/item/CS_URS_2024_02/762332922</t>
  </si>
  <si>
    <t>Doplnění krovu (dl)</t>
  </si>
  <si>
    <t>výměna</t>
  </si>
  <si>
    <t>2,4</t>
  </si>
  <si>
    <t>3,7*3</t>
  </si>
  <si>
    <t>72</t>
  </si>
  <si>
    <t>762332923</t>
  </si>
  <si>
    <t>Doplnění střešní vazby řezivem (materiál v ceně) průřezové plochy přes 224 do 288 cm2</t>
  </si>
  <si>
    <t>1119967005</t>
  </si>
  <si>
    <t>https://podminky.urs.cz/item/CS_URS_2024_02/762332923</t>
  </si>
  <si>
    <t>73</t>
  </si>
  <si>
    <t>762341023</t>
  </si>
  <si>
    <t>Bednění střech střech rovných sklonu do 60° s vyřezáním otvorů z dřevoštěpkových desek OSB šroubovaných na krokve na pero a drážku, tloušťky desky 15 mm</t>
  </si>
  <si>
    <t>1576520054</t>
  </si>
  <si>
    <t>https://podminky.urs.cz/item/CS_URS_2024_02/762341023</t>
  </si>
  <si>
    <t>Střecha - OSB (pl)</t>
  </si>
  <si>
    <t>bočnice_D_pl*2</t>
  </si>
  <si>
    <t>74</t>
  </si>
  <si>
    <t>762341914</t>
  </si>
  <si>
    <t>Vyřezání otvorů v laťování střech bez rozebrání krytiny průřezové plochy latí do 25 cm2, otvoru plochy jednotlivě přes 4 m2</t>
  </si>
  <si>
    <t>-167587859</t>
  </si>
  <si>
    <t>https://podminky.urs.cz/item/CS_URS_2024_02/762341914</t>
  </si>
  <si>
    <t>Vyřezání laťování (dl * š)</t>
  </si>
  <si>
    <t>75</t>
  </si>
  <si>
    <t>762341953</t>
  </si>
  <si>
    <t>Vyřezání otvorů v bednění střech bez rozebrání krytiny z desek měkkých (minerálněvláknitých, dřevovláknitých apod.), otvoru plochy jednotlivě přes 4 m2</t>
  </si>
  <si>
    <t>-1394361215</t>
  </si>
  <si>
    <t>https://podminky.urs.cz/item/CS_URS_2024_02/762341953</t>
  </si>
  <si>
    <t>Vyřezání bednění (dl * š)</t>
  </si>
  <si>
    <t>2,3+2*4,1</t>
  </si>
  <si>
    <t>76</t>
  </si>
  <si>
    <t>762342511</t>
  </si>
  <si>
    <t>Montáž laťování montáž kontralatí na podklad bez tepelné izolace</t>
  </si>
  <si>
    <t>1414369897</t>
  </si>
  <si>
    <t>https://podminky.urs.cz/item/CS_URS_2024_02/762342511</t>
  </si>
  <si>
    <t>Kontralatě (dl)</t>
  </si>
  <si>
    <t>77</t>
  </si>
  <si>
    <t>60514114</t>
  </si>
  <si>
    <t>řezivo jehličnaté lať impregnovaná dl 4 m</t>
  </si>
  <si>
    <t>503886651</t>
  </si>
  <si>
    <t>Kontralatě (dl * š * v)</t>
  </si>
  <si>
    <t>(3,7*3)*0,04*0,06</t>
  </si>
  <si>
    <t>0,027*1,1 'Přepočtené koeficientem množství</t>
  </si>
  <si>
    <t>78</t>
  </si>
  <si>
    <t>998762123</t>
  </si>
  <si>
    <t>Přesun hmot pro konstrukce tesařské stanovený z hmotnosti přesunovaného materiálu vodorovná dopravní vzdálenost do 50 m ruční (bez užití mechanizace) v objektech výšky přes 12 do 24 m</t>
  </si>
  <si>
    <t>2034419846</t>
  </si>
  <si>
    <t>https://podminky.urs.cz/item/CS_URS_2024_02/998762123</t>
  </si>
  <si>
    <t>764</t>
  </si>
  <si>
    <t>Konstrukce klempířské</t>
  </si>
  <si>
    <t>79</t>
  </si>
  <si>
    <t>764002812</t>
  </si>
  <si>
    <t>Demontáž klempířských konstrukcí okapového plechu do suti, v krytině skládané</t>
  </si>
  <si>
    <t>1218416004</t>
  </si>
  <si>
    <t>https://podminky.urs.cz/item/CS_URS_2024_02/764002812</t>
  </si>
  <si>
    <t>Demotnáž oplechování (dl)</t>
  </si>
  <si>
    <t>80</t>
  </si>
  <si>
    <t>764002861</t>
  </si>
  <si>
    <t>Demontáž klempířských konstrukcí oplechování říms do suti</t>
  </si>
  <si>
    <t>-24015030</t>
  </si>
  <si>
    <t>https://podminky.urs.cz/item/CS_URS_2024_02/764002861</t>
  </si>
  <si>
    <t>81</t>
  </si>
  <si>
    <t>764004801</t>
  </si>
  <si>
    <t>Demontáž klempířských konstrukcí žlabu podokapního do suti</t>
  </si>
  <si>
    <t>149613653</t>
  </si>
  <si>
    <t>https://podminky.urs.cz/item/CS_URS_2024_02/764004801</t>
  </si>
  <si>
    <t>82</t>
  </si>
  <si>
    <t>764141513</t>
  </si>
  <si>
    <t>Krytina ze svitků nebo tabulí z titanzinkového plechu s povrchovou úpravou s úpravou u okapů, prostupů a výčnělků střechy rovné drážkováním ze svitků rš 670 mm, sklon střechy přes 30 do 60°</t>
  </si>
  <si>
    <t>-112057787</t>
  </si>
  <si>
    <t>https://podminky.urs.cz/item/CS_URS_2024_02/764141513</t>
  </si>
  <si>
    <t>Střecha (pl)</t>
  </si>
  <si>
    <t>typ A</t>
  </si>
  <si>
    <t>2,1*2,2</t>
  </si>
  <si>
    <t>typ B</t>
  </si>
  <si>
    <t>2,8*4,2</t>
  </si>
  <si>
    <t>83</t>
  </si>
  <si>
    <t>764141591</t>
  </si>
  <si>
    <t>Krytina ze svitků nebo tabulí z titanzinkového plechu s povrchovou úpravou s úpravou u okapů, prostupů a výčnělků Příplatek k cenám za těsnění drážek ve sklonu do 10°</t>
  </si>
  <si>
    <t>1696283138</t>
  </si>
  <si>
    <t>https://podminky.urs.cz/item/CS_URS_2024_02/764141591</t>
  </si>
  <si>
    <t>84</t>
  </si>
  <si>
    <t>764241367</t>
  </si>
  <si>
    <t>Oplechování střešních prvků z titanzinkového lesklého válcovaného plechu úžlabí rš 670 mm</t>
  </si>
  <si>
    <t>-625670498</t>
  </si>
  <si>
    <t>https://podminky.urs.cz/item/CS_URS_2024_02/764241367</t>
  </si>
  <si>
    <t>Oplechování (dl)</t>
  </si>
  <si>
    <t>2,8</t>
  </si>
  <si>
    <t>85</t>
  </si>
  <si>
    <t>764242304</t>
  </si>
  <si>
    <t>Oplechování střešních prvků z titanzinkového lesklého válcovaného plechu štítu závětrnou lištou rš 330 mm</t>
  </si>
  <si>
    <t>-1046852548</t>
  </si>
  <si>
    <t>https://podminky.urs.cz/item/CS_URS_2024_02/764242304</t>
  </si>
  <si>
    <t>3,7*2</t>
  </si>
  <si>
    <t>2,1+2,2*2</t>
  </si>
  <si>
    <t>86</t>
  </si>
  <si>
    <t>764242334</t>
  </si>
  <si>
    <t>Oplechování střešních prvků z titanzinkového lesklého válcovaného plechu okapu okapovým plechem střechy rovné rš 330 mm</t>
  </si>
  <si>
    <t>1861269202</t>
  </si>
  <si>
    <t>https://podminky.urs.cz/item/CS_URS_2024_02/764242334</t>
  </si>
  <si>
    <t>0,3*2</t>
  </si>
  <si>
    <t>2,1</t>
  </si>
  <si>
    <t>87</t>
  </si>
  <si>
    <t>764341505</t>
  </si>
  <si>
    <t>Lemování zdí z titanzinkového plechu s povrchovou úpravou boční nebo horní rovných, střech s krytinou prejzovou nebo vlnitou rš 400 mm</t>
  </si>
  <si>
    <t>306198905</t>
  </si>
  <si>
    <t>https://podminky.urs.cz/item/CS_URS_2024_02/764341505</t>
  </si>
  <si>
    <t>88</t>
  </si>
  <si>
    <t>998764123</t>
  </si>
  <si>
    <t>Přesun hmot pro konstrukce klempířské stanovený z hmotnosti přesunovaného materiálu vodorovná dopravní vzdálenost do 50 m ruční (bez užtití mechanizace) v objektech výšky přes 12 do 24 m</t>
  </si>
  <si>
    <t>824119545</t>
  </si>
  <si>
    <t>https://podminky.urs.cz/item/CS_URS_2024_02/998764123</t>
  </si>
  <si>
    <t>765</t>
  </si>
  <si>
    <t>Krytina skládaná</t>
  </si>
  <si>
    <t>89</t>
  </si>
  <si>
    <t>765111801</t>
  </si>
  <si>
    <t>Demontáž krytiny keramické drážkové, sklonu do 30° na sucho do suti</t>
  </si>
  <si>
    <t>-264829434</t>
  </si>
  <si>
    <t>https://podminky.urs.cz/item/CS_URS_2024_02/765111801</t>
  </si>
  <si>
    <t>Demontáž krytiny (dl * š)</t>
  </si>
  <si>
    <t>2,3*5,0</t>
  </si>
  <si>
    <t>90</t>
  </si>
  <si>
    <t>765111811</t>
  </si>
  <si>
    <t>Demontáž krytiny keramické Příplatek k cenám za sklon přes 30° do suti</t>
  </si>
  <si>
    <t>1271010163</t>
  </si>
  <si>
    <t>https://podminky.urs.cz/item/CS_URS_2024_02/765111811</t>
  </si>
  <si>
    <t>91</t>
  </si>
  <si>
    <t>765191021</t>
  </si>
  <si>
    <t>Montáž pojistné hydroizolační nebo parotěsné fólie kladené ve sklonu přes 20° s lepenými přesahy na krokve</t>
  </si>
  <si>
    <t>-1961016580</t>
  </si>
  <si>
    <t>https://podminky.urs.cz/item/CS_URS_2024_02/765191021</t>
  </si>
  <si>
    <t>Střecha - difuzní fólie (pl)</t>
  </si>
  <si>
    <t>92</t>
  </si>
  <si>
    <t>63150819</t>
  </si>
  <si>
    <t>fólie kontaktní difuzně propustná pro doplňkovou hydroizolační vrstvu, jednovrstvá mikrovláknitá s funkční vrstvou tl 0,220mm</t>
  </si>
  <si>
    <t>-1444350864</t>
  </si>
  <si>
    <t>25,38*1,1 'Přepočtené koeficientem množství</t>
  </si>
  <si>
    <t>93</t>
  </si>
  <si>
    <t>765191023</t>
  </si>
  <si>
    <t>Montáž pojistné hydroizolační nebo parotěsné fólie kladené ve sklonu přes 20° s lepenými přesahy na bednění nebo tepelnou izolaci</t>
  </si>
  <si>
    <t>1864303691</t>
  </si>
  <si>
    <t>https://podminky.urs.cz/item/CS_URS_2024_02/765191023</t>
  </si>
  <si>
    <t>Střecha - fólie (pl)</t>
  </si>
  <si>
    <t>94</t>
  </si>
  <si>
    <t>28329036</t>
  </si>
  <si>
    <t>fólie kontaktní difuzně propustná pro doplňkovou hydroizolační vrstvu, třívrstvá mikroporézní PP 150g/m2 s integrovanou samolepící páskou</t>
  </si>
  <si>
    <t>-1154813907</t>
  </si>
  <si>
    <t>16,38*1,1 'Přepočtené koeficientem množství</t>
  </si>
  <si>
    <t>95</t>
  </si>
  <si>
    <t>765191911</t>
  </si>
  <si>
    <t>Demontáž pojistné hydroizolační fólie kladené ve sklonu přes 30°</t>
  </si>
  <si>
    <t>-520879450</t>
  </si>
  <si>
    <t>https://podminky.urs.cz/item/CS_URS_2024_02/765191911</t>
  </si>
  <si>
    <t>Demontáž krytiny - fólie (pl)</t>
  </si>
  <si>
    <t>96</t>
  </si>
  <si>
    <t>998765123</t>
  </si>
  <si>
    <t>Přesun hmot pro krytiny skládané stanovený z hmotnosti přesunovaného materiálu vodorovná dopravní vzdálenost do 50 m ruční (bez užití mechanizace) na objektech výšky přes 12 do 24 m</t>
  </si>
  <si>
    <t>-1554266890</t>
  </si>
  <si>
    <t>https://podminky.urs.cz/item/CS_URS_2024_02/998765123</t>
  </si>
  <si>
    <t>767</t>
  </si>
  <si>
    <t>Konstrukce zámečnické</t>
  </si>
  <si>
    <t>97</t>
  </si>
  <si>
    <t>767_01</t>
  </si>
  <si>
    <t>D+M výtahová šachta - ocelová konstrukce s opláštěním a prosklením (kompletní dodávka a specifikace dle PD)</t>
  </si>
  <si>
    <t>1966763194</t>
  </si>
  <si>
    <t>98</t>
  </si>
  <si>
    <t>767_DEM 01</t>
  </si>
  <si>
    <t>Demontáž výtahu a ocelové prosklené šachty včetně odvozu a likvidace - rozsah dle PD</t>
  </si>
  <si>
    <t>-1961874071</t>
  </si>
  <si>
    <t>783</t>
  </si>
  <si>
    <t>Dokončovací práce - nátěry</t>
  </si>
  <si>
    <t>99</t>
  </si>
  <si>
    <t>783813151</t>
  </si>
  <si>
    <t>Penetrační nátěr omítek hrubých betonových povrchů nebo omítek hrubých, rýhovaných tenkovrstvých nebo škrábaných (břízolitových) syntetický</t>
  </si>
  <si>
    <t>949927949</t>
  </si>
  <si>
    <t>https://podminky.urs.cz/item/CS_URS_2024_02/783813151</t>
  </si>
  <si>
    <t>100</t>
  </si>
  <si>
    <t>783817521</t>
  </si>
  <si>
    <t>Krycí (ochranný ) nátěr omítek dvojnásobný hrubých betonových povrchů nebo omítek hrubých, rýhovaných tenkovrstvých nebo škrábaných (břízolitových) syntetický</t>
  </si>
  <si>
    <t>231254357</t>
  </si>
  <si>
    <t>https://podminky.urs.cz/item/CS_URS_2024_02/783817521</t>
  </si>
  <si>
    <t>Dno šachty - nátěr (dl * v)</t>
  </si>
  <si>
    <t>(2,0*2+2,31*2)*1,25</t>
  </si>
  <si>
    <t>101</t>
  </si>
  <si>
    <t>783913171</t>
  </si>
  <si>
    <t>Penetrační nátěr betonových podlah hrubých syntetický</t>
  </si>
  <si>
    <t>77768863</t>
  </si>
  <si>
    <t>https://podminky.urs.cz/item/CS_URS_2024_02/783913171</t>
  </si>
  <si>
    <t>102</t>
  </si>
  <si>
    <t>783917161</t>
  </si>
  <si>
    <t>Krycí (uzavírací) nátěr betonových podlah dvojnásobný syntetický</t>
  </si>
  <si>
    <t>1941489243</t>
  </si>
  <si>
    <t>https://podminky.urs.cz/item/CS_URS_2024_02/783917161</t>
  </si>
  <si>
    <t>Dno šachty - nátěr (dl * š)</t>
  </si>
  <si>
    <t>784</t>
  </si>
  <si>
    <t>Dokončovací práce - malby a tapety</t>
  </si>
  <si>
    <t>103</t>
  </si>
  <si>
    <t>784181102</t>
  </si>
  <si>
    <t>Penetrace podkladu jednonásobná základní pigmentovaná v místnostech výšky do 3,80 m</t>
  </si>
  <si>
    <t>-1751501837</t>
  </si>
  <si>
    <t>https://podminky.urs.cz/item/CS_URS_2024_02/784181102</t>
  </si>
  <si>
    <t>104</t>
  </si>
  <si>
    <t>784221101</t>
  </si>
  <si>
    <t>Malby z malířských směsí otěruvzdorných za sucha dvojnásobné, bílé za sucha otěruvzdorné dobře v místnostech výšky do 3,80 m</t>
  </si>
  <si>
    <t>-452879426</t>
  </si>
  <si>
    <t>https://podminky.urs.cz/item/CS_URS_2024_02/784221101</t>
  </si>
  <si>
    <t>Malby (dl * v)</t>
  </si>
  <si>
    <t>2.NP</t>
  </si>
  <si>
    <t>2,2*3,1</t>
  </si>
  <si>
    <t>3.NP</t>
  </si>
  <si>
    <t>1,35*3,2</t>
  </si>
  <si>
    <t>OST</t>
  </si>
  <si>
    <t>Ostatní</t>
  </si>
  <si>
    <t>105</t>
  </si>
  <si>
    <t>OST_01</t>
  </si>
  <si>
    <t>D+M výtah vč. technologie</t>
  </si>
  <si>
    <t>262144</t>
  </si>
  <si>
    <t>-694143703</t>
  </si>
  <si>
    <t>VRN</t>
  </si>
  <si>
    <t>Vedlejší rozpočtové náklady</t>
  </si>
  <si>
    <t>106</t>
  </si>
  <si>
    <t>Vedlejší rozpočtové náklady nutné pro realizaci kompletní stavby</t>
  </si>
  <si>
    <t>-1215201350</t>
  </si>
  <si>
    <t>SEZNAM FIGUR</t>
  </si>
  <si>
    <t>Výměra</t>
  </si>
  <si>
    <t>Použití figury:</t>
  </si>
  <si>
    <t>Montáž kontaktního zateplení vnějších stěn lepením a mechanickým kotvením desek z minerální vlny s podélnou orientací do dřeva přes 120 do 160 mm</t>
  </si>
  <si>
    <t>Bednění střech rovných sklon do 60° z desek OSB tl 15 mm na pero a drážku šroubovaných na krokve</t>
  </si>
  <si>
    <t>Montáž pojistné hydroizolační nebo parotěsné fólie kladené ve sklonu přes 20° s lepenými spoji na krokve</t>
  </si>
  <si>
    <t>Provedení izolace proti zemní vlhkosti svislé za studena nátěrem penetračním</t>
  </si>
  <si>
    <t>Provedení izolace proti zemní vlhkosti pásy přitavením svislé NAIP</t>
  </si>
  <si>
    <t>Provedení izolace proti zemní vlhkosti vodorovné za studena nátěrem penetračním</t>
  </si>
  <si>
    <t>Provedení izolace proti zemní vlhkosti pásy přitavením vodorovné NAIP</t>
  </si>
  <si>
    <t>Tenkovrstvá silikonová zatíraná omítka zrnitost 1,5 mm vnějších stěn</t>
  </si>
  <si>
    <t>Montáž kontaktního zateplení vnějších stěn lepením a mechanickým kotvením TI z minerální vlny s podélnou orientací do zdiva a betonu tl přes 120 do 160 mm</t>
  </si>
  <si>
    <t>Krytina střechy rovné drážkováním ze svitků z TiZn plechu s povrchovou úpravou rš 670 mm sklonu přes 30 do 60°</t>
  </si>
  <si>
    <t>Příplatek k cenám krytiny z TiZn plechu s povrchovou úpravou za těsnění drážek sklonu do 10°</t>
  </si>
  <si>
    <t>Montáž pojistné hydroizolační nebo parotěsné kladené ve sklonu přes 20° s lepenými spoji na bednění</t>
  </si>
  <si>
    <t>Demontáž krytiny keramické drážkové sklonu do 30° na sucho do suti</t>
  </si>
  <si>
    <t>Vyřezání části laťování střech průřezu latí do 25 cm2 pl jednotlivě přes 4 m2</t>
  </si>
  <si>
    <t>Hloubení nezapažených jam v soudržných horninách třídy těžitelnosti I skupiny 3 ručně</t>
  </si>
  <si>
    <t>Vodorovné přemístění výkopku z horniny třídy těžitelnosti I skupiny 1 až 3 stavebním kolečkem do 10 m</t>
  </si>
  <si>
    <t>Vodorovné přemístění přes 9 000 do 10000 m výkopku/sypaniny z horniny třídy těžitelnosti I skupiny 1 až 3</t>
  </si>
  <si>
    <t>Hloubená vykopávka pod základy v hornině třídy těžitelnosti I skupiny 3 ručně</t>
  </si>
  <si>
    <t>Základová zeď tl do 100 mm z tvárnic ztraceného bednění včetně výplně z betonu tř. C 25/30</t>
  </si>
  <si>
    <t>Výztuž základových zdí nosných betonářskou ocelí 10 505</t>
  </si>
  <si>
    <t>Základová zeď tl přes 200 do 250 mm z tvárnic ztraceného bednění včetně výplně z betonu tř. C 25/30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</si>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</sst>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8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3106123" TargetMode="External" /><Relationship Id="rId2" Type="http://schemas.openxmlformats.org/officeDocument/2006/relationships/hyperlink" Target="https://podminky.urs.cz/item/CS_URS_2024_02/113107044" TargetMode="External" /><Relationship Id="rId3" Type="http://schemas.openxmlformats.org/officeDocument/2006/relationships/hyperlink" Target="https://podminky.urs.cz/item/CS_URS_2024_02/113202111" TargetMode="External" /><Relationship Id="rId4" Type="http://schemas.openxmlformats.org/officeDocument/2006/relationships/hyperlink" Target="https://podminky.urs.cz/item/CS_URS_2024_02/131213701" TargetMode="External" /><Relationship Id="rId5" Type="http://schemas.openxmlformats.org/officeDocument/2006/relationships/hyperlink" Target="https://podminky.urs.cz/item/CS_URS_2024_02/132211401" TargetMode="External" /><Relationship Id="rId6" Type="http://schemas.openxmlformats.org/officeDocument/2006/relationships/hyperlink" Target="https://podminky.urs.cz/item/CS_URS_2024_02/162211311" TargetMode="External" /><Relationship Id="rId7" Type="http://schemas.openxmlformats.org/officeDocument/2006/relationships/hyperlink" Target="https://podminky.urs.cz/item/CS_URS_2024_02/162751117" TargetMode="External" /><Relationship Id="rId8" Type="http://schemas.openxmlformats.org/officeDocument/2006/relationships/hyperlink" Target="https://podminky.urs.cz/item/CS_URS_2024_02/171201231" TargetMode="External" /><Relationship Id="rId9" Type="http://schemas.openxmlformats.org/officeDocument/2006/relationships/hyperlink" Target="https://podminky.urs.cz/item/CS_URS_2024_02/279311126" TargetMode="External" /><Relationship Id="rId10" Type="http://schemas.openxmlformats.org/officeDocument/2006/relationships/hyperlink" Target="https://podminky.urs.cz/item/CS_URS_2024_02/279351411" TargetMode="External" /><Relationship Id="rId11" Type="http://schemas.openxmlformats.org/officeDocument/2006/relationships/hyperlink" Target="https://podminky.urs.cz/item/CS_URS_2024_02/279351412" TargetMode="External" /><Relationship Id="rId12" Type="http://schemas.openxmlformats.org/officeDocument/2006/relationships/hyperlink" Target="https://podminky.urs.cz/item/CS_URS_2024_02/273313511" TargetMode="External" /><Relationship Id="rId13" Type="http://schemas.openxmlformats.org/officeDocument/2006/relationships/hyperlink" Target="https://podminky.urs.cz/item/CS_URS_2024_02/273322511" TargetMode="External" /><Relationship Id="rId14" Type="http://schemas.openxmlformats.org/officeDocument/2006/relationships/hyperlink" Target="https://podminky.urs.cz/item/CS_URS_2024_02/273362021" TargetMode="External" /><Relationship Id="rId15" Type="http://schemas.openxmlformats.org/officeDocument/2006/relationships/hyperlink" Target="https://podminky.urs.cz/item/CS_URS_2024_02/279113153" TargetMode="External" /><Relationship Id="rId16" Type="http://schemas.openxmlformats.org/officeDocument/2006/relationships/hyperlink" Target="https://podminky.urs.cz/item/CS_URS_2024_02/279113150" TargetMode="External" /><Relationship Id="rId17" Type="http://schemas.openxmlformats.org/officeDocument/2006/relationships/hyperlink" Target="https://podminky.urs.cz/item/CS_URS_2024_02/279361821" TargetMode="External" /><Relationship Id="rId18" Type="http://schemas.openxmlformats.org/officeDocument/2006/relationships/hyperlink" Target="https://podminky.urs.cz/item/CS_URS_2024_02/311234281" TargetMode="External" /><Relationship Id="rId19" Type="http://schemas.openxmlformats.org/officeDocument/2006/relationships/hyperlink" Target="https://podminky.urs.cz/item/CS_URS_2024_02/317321411" TargetMode="External" /><Relationship Id="rId20" Type="http://schemas.openxmlformats.org/officeDocument/2006/relationships/hyperlink" Target="https://podminky.urs.cz/item/CS_URS_2024_02/317351107" TargetMode="External" /><Relationship Id="rId21" Type="http://schemas.openxmlformats.org/officeDocument/2006/relationships/hyperlink" Target="https://podminky.urs.cz/item/CS_URS_2024_02/317351108" TargetMode="External" /><Relationship Id="rId22" Type="http://schemas.openxmlformats.org/officeDocument/2006/relationships/hyperlink" Target="https://podminky.urs.cz/item/CS_URS_2024_02/317941121" TargetMode="External" /><Relationship Id="rId23" Type="http://schemas.openxmlformats.org/officeDocument/2006/relationships/hyperlink" Target="https://podminky.urs.cz/item/CS_URS_2024_02/612325225" TargetMode="External" /><Relationship Id="rId24" Type="http://schemas.openxmlformats.org/officeDocument/2006/relationships/hyperlink" Target="https://podminky.urs.cz/item/CS_URS_2024_02/622143002" TargetMode="External" /><Relationship Id="rId25" Type="http://schemas.openxmlformats.org/officeDocument/2006/relationships/hyperlink" Target="https://podminky.urs.cz/item/CS_URS_2024_02/622143003" TargetMode="External" /><Relationship Id="rId26" Type="http://schemas.openxmlformats.org/officeDocument/2006/relationships/hyperlink" Target="https://podminky.urs.cz/item/CS_URS_2024_02/622221031" TargetMode="External" /><Relationship Id="rId27" Type="http://schemas.openxmlformats.org/officeDocument/2006/relationships/hyperlink" Target="https://podminky.urs.cz/item/CS_URS_2024_02/622221033" TargetMode="External" /><Relationship Id="rId28" Type="http://schemas.openxmlformats.org/officeDocument/2006/relationships/hyperlink" Target="https://podminky.urs.cz/item/CS_URS_2024_02/622151031" TargetMode="External" /><Relationship Id="rId29" Type="http://schemas.openxmlformats.org/officeDocument/2006/relationships/hyperlink" Target="https://podminky.urs.cz/item/CS_URS_2024_02/622531012" TargetMode="External" /><Relationship Id="rId30" Type="http://schemas.openxmlformats.org/officeDocument/2006/relationships/hyperlink" Target="https://podminky.urs.cz/item/CS_URS_2024_02/631311224" TargetMode="External" /><Relationship Id="rId31" Type="http://schemas.openxmlformats.org/officeDocument/2006/relationships/hyperlink" Target="https://podminky.urs.cz/item/CS_URS_2024_02/631319012" TargetMode="External" /><Relationship Id="rId32" Type="http://schemas.openxmlformats.org/officeDocument/2006/relationships/hyperlink" Target="https://podminky.urs.cz/item/CS_URS_2024_02/631319173" TargetMode="External" /><Relationship Id="rId33" Type="http://schemas.openxmlformats.org/officeDocument/2006/relationships/hyperlink" Target="https://podminky.urs.cz/item/CS_URS_2024_02/631362021" TargetMode="External" /><Relationship Id="rId34" Type="http://schemas.openxmlformats.org/officeDocument/2006/relationships/hyperlink" Target="https://podminky.urs.cz/item/CS_URS_2024_02/919735114" TargetMode="External" /><Relationship Id="rId35" Type="http://schemas.openxmlformats.org/officeDocument/2006/relationships/hyperlink" Target="https://podminky.urs.cz/item/CS_URS_2024_02/941311112" TargetMode="External" /><Relationship Id="rId36" Type="http://schemas.openxmlformats.org/officeDocument/2006/relationships/hyperlink" Target="https://podminky.urs.cz/item/CS_URS_2024_02/941311212" TargetMode="External" /><Relationship Id="rId37" Type="http://schemas.openxmlformats.org/officeDocument/2006/relationships/hyperlink" Target="https://podminky.urs.cz/item/CS_URS_2024_02/941311812" TargetMode="External" /><Relationship Id="rId38" Type="http://schemas.openxmlformats.org/officeDocument/2006/relationships/hyperlink" Target="https://podminky.urs.cz/item/CS_URS_2024_02/944511111" TargetMode="External" /><Relationship Id="rId39" Type="http://schemas.openxmlformats.org/officeDocument/2006/relationships/hyperlink" Target="https://podminky.urs.cz/item/CS_URS_2024_02/944511211" TargetMode="External" /><Relationship Id="rId40" Type="http://schemas.openxmlformats.org/officeDocument/2006/relationships/hyperlink" Target="https://podminky.urs.cz/item/CS_URS_2024_02/944511811" TargetMode="External" /><Relationship Id="rId41" Type="http://schemas.openxmlformats.org/officeDocument/2006/relationships/hyperlink" Target="https://podminky.urs.cz/item/CS_URS_2024_02/944711112" TargetMode="External" /><Relationship Id="rId42" Type="http://schemas.openxmlformats.org/officeDocument/2006/relationships/hyperlink" Target="https://podminky.urs.cz/item/CS_URS_2024_02/944711212" TargetMode="External" /><Relationship Id="rId43" Type="http://schemas.openxmlformats.org/officeDocument/2006/relationships/hyperlink" Target="https://podminky.urs.cz/item/CS_URS_2024_02/944711812" TargetMode="External" /><Relationship Id="rId44" Type="http://schemas.openxmlformats.org/officeDocument/2006/relationships/hyperlink" Target="https://podminky.urs.cz/item/CS_URS_2024_02/953961214" TargetMode="External" /><Relationship Id="rId45" Type="http://schemas.openxmlformats.org/officeDocument/2006/relationships/hyperlink" Target="https://podminky.urs.cz/item/CS_URS_2024_02/961055111" TargetMode="External" /><Relationship Id="rId46" Type="http://schemas.openxmlformats.org/officeDocument/2006/relationships/hyperlink" Target="https://podminky.urs.cz/item/CS_URS_2024_02/962032240" TargetMode="External" /><Relationship Id="rId47" Type="http://schemas.openxmlformats.org/officeDocument/2006/relationships/hyperlink" Target="https://podminky.urs.cz/item/CS_URS_2024_02/966015121" TargetMode="External" /><Relationship Id="rId48" Type="http://schemas.openxmlformats.org/officeDocument/2006/relationships/hyperlink" Target="https://podminky.urs.cz/item/CS_URS_2024_02/997013211" TargetMode="External" /><Relationship Id="rId49" Type="http://schemas.openxmlformats.org/officeDocument/2006/relationships/hyperlink" Target="https://podminky.urs.cz/item/CS_URS_2024_02/997013501" TargetMode="External" /><Relationship Id="rId50" Type="http://schemas.openxmlformats.org/officeDocument/2006/relationships/hyperlink" Target="https://podminky.urs.cz/item/CS_URS_2024_02/997013509" TargetMode="External" /><Relationship Id="rId51" Type="http://schemas.openxmlformats.org/officeDocument/2006/relationships/hyperlink" Target="https://podminky.urs.cz/item/CS_URS_2024_02/997013871" TargetMode="External" /><Relationship Id="rId52" Type="http://schemas.openxmlformats.org/officeDocument/2006/relationships/hyperlink" Target="https://podminky.urs.cz/item/CS_URS_2024_02/998018003" TargetMode="External" /><Relationship Id="rId53" Type="http://schemas.openxmlformats.org/officeDocument/2006/relationships/hyperlink" Target="https://podminky.urs.cz/item/CS_URS_2024_02/711111001" TargetMode="External" /><Relationship Id="rId54" Type="http://schemas.openxmlformats.org/officeDocument/2006/relationships/hyperlink" Target="https://podminky.urs.cz/item/CS_URS_2024_02/711112001" TargetMode="External" /><Relationship Id="rId55" Type="http://schemas.openxmlformats.org/officeDocument/2006/relationships/hyperlink" Target="https://podminky.urs.cz/item/CS_URS_2024_02/711141559" TargetMode="External" /><Relationship Id="rId56" Type="http://schemas.openxmlformats.org/officeDocument/2006/relationships/hyperlink" Target="https://podminky.urs.cz/item/CS_URS_2024_02/711142559" TargetMode="External" /><Relationship Id="rId57" Type="http://schemas.openxmlformats.org/officeDocument/2006/relationships/hyperlink" Target="https://podminky.urs.cz/item/CS_URS_2024_02/998711121" TargetMode="External" /><Relationship Id="rId58" Type="http://schemas.openxmlformats.org/officeDocument/2006/relationships/hyperlink" Target="https://podminky.urs.cz/item/CS_URS_2024_02/762331921" TargetMode="External" /><Relationship Id="rId59" Type="http://schemas.openxmlformats.org/officeDocument/2006/relationships/hyperlink" Target="https://podminky.urs.cz/item/CS_URS_2024_02/762331922" TargetMode="External" /><Relationship Id="rId60" Type="http://schemas.openxmlformats.org/officeDocument/2006/relationships/hyperlink" Target="https://podminky.urs.cz/item/CS_URS_2024_02/762332922" TargetMode="External" /><Relationship Id="rId61" Type="http://schemas.openxmlformats.org/officeDocument/2006/relationships/hyperlink" Target="https://podminky.urs.cz/item/CS_URS_2024_02/762332923" TargetMode="External" /><Relationship Id="rId62" Type="http://schemas.openxmlformats.org/officeDocument/2006/relationships/hyperlink" Target="https://podminky.urs.cz/item/CS_URS_2024_02/762341023" TargetMode="External" /><Relationship Id="rId63" Type="http://schemas.openxmlformats.org/officeDocument/2006/relationships/hyperlink" Target="https://podminky.urs.cz/item/CS_URS_2024_02/762341914" TargetMode="External" /><Relationship Id="rId64" Type="http://schemas.openxmlformats.org/officeDocument/2006/relationships/hyperlink" Target="https://podminky.urs.cz/item/CS_URS_2024_02/762341953" TargetMode="External" /><Relationship Id="rId65" Type="http://schemas.openxmlformats.org/officeDocument/2006/relationships/hyperlink" Target="https://podminky.urs.cz/item/CS_URS_2024_02/762342511" TargetMode="External" /><Relationship Id="rId66" Type="http://schemas.openxmlformats.org/officeDocument/2006/relationships/hyperlink" Target="https://podminky.urs.cz/item/CS_URS_2024_02/998762123" TargetMode="External" /><Relationship Id="rId67" Type="http://schemas.openxmlformats.org/officeDocument/2006/relationships/hyperlink" Target="https://podminky.urs.cz/item/CS_URS_2024_02/764002812" TargetMode="External" /><Relationship Id="rId68" Type="http://schemas.openxmlformats.org/officeDocument/2006/relationships/hyperlink" Target="https://podminky.urs.cz/item/CS_URS_2024_02/764002861" TargetMode="External" /><Relationship Id="rId69" Type="http://schemas.openxmlformats.org/officeDocument/2006/relationships/hyperlink" Target="https://podminky.urs.cz/item/CS_URS_2024_02/764004801" TargetMode="External" /><Relationship Id="rId70" Type="http://schemas.openxmlformats.org/officeDocument/2006/relationships/hyperlink" Target="https://podminky.urs.cz/item/CS_URS_2024_02/764141513" TargetMode="External" /><Relationship Id="rId71" Type="http://schemas.openxmlformats.org/officeDocument/2006/relationships/hyperlink" Target="https://podminky.urs.cz/item/CS_URS_2024_02/764141591" TargetMode="External" /><Relationship Id="rId72" Type="http://schemas.openxmlformats.org/officeDocument/2006/relationships/hyperlink" Target="https://podminky.urs.cz/item/CS_URS_2024_02/764241367" TargetMode="External" /><Relationship Id="rId73" Type="http://schemas.openxmlformats.org/officeDocument/2006/relationships/hyperlink" Target="https://podminky.urs.cz/item/CS_URS_2024_02/764242304" TargetMode="External" /><Relationship Id="rId74" Type="http://schemas.openxmlformats.org/officeDocument/2006/relationships/hyperlink" Target="https://podminky.urs.cz/item/CS_URS_2024_02/764242334" TargetMode="External" /><Relationship Id="rId75" Type="http://schemas.openxmlformats.org/officeDocument/2006/relationships/hyperlink" Target="https://podminky.urs.cz/item/CS_URS_2024_02/764341505" TargetMode="External" /><Relationship Id="rId76" Type="http://schemas.openxmlformats.org/officeDocument/2006/relationships/hyperlink" Target="https://podminky.urs.cz/item/CS_URS_2024_02/998764123" TargetMode="External" /><Relationship Id="rId77" Type="http://schemas.openxmlformats.org/officeDocument/2006/relationships/hyperlink" Target="https://podminky.urs.cz/item/CS_URS_2024_02/765111801" TargetMode="External" /><Relationship Id="rId78" Type="http://schemas.openxmlformats.org/officeDocument/2006/relationships/hyperlink" Target="https://podminky.urs.cz/item/CS_URS_2024_02/765111811" TargetMode="External" /><Relationship Id="rId79" Type="http://schemas.openxmlformats.org/officeDocument/2006/relationships/hyperlink" Target="https://podminky.urs.cz/item/CS_URS_2024_02/765191021" TargetMode="External" /><Relationship Id="rId80" Type="http://schemas.openxmlformats.org/officeDocument/2006/relationships/hyperlink" Target="https://podminky.urs.cz/item/CS_URS_2024_02/765191023" TargetMode="External" /><Relationship Id="rId81" Type="http://schemas.openxmlformats.org/officeDocument/2006/relationships/hyperlink" Target="https://podminky.urs.cz/item/CS_URS_2024_02/765191911" TargetMode="External" /><Relationship Id="rId82" Type="http://schemas.openxmlformats.org/officeDocument/2006/relationships/hyperlink" Target="https://podminky.urs.cz/item/CS_URS_2024_02/998765123" TargetMode="External" /><Relationship Id="rId83" Type="http://schemas.openxmlformats.org/officeDocument/2006/relationships/hyperlink" Target="https://podminky.urs.cz/item/CS_URS_2024_02/783813151" TargetMode="External" /><Relationship Id="rId84" Type="http://schemas.openxmlformats.org/officeDocument/2006/relationships/hyperlink" Target="https://podminky.urs.cz/item/CS_URS_2024_02/783817521" TargetMode="External" /><Relationship Id="rId85" Type="http://schemas.openxmlformats.org/officeDocument/2006/relationships/hyperlink" Target="https://podminky.urs.cz/item/CS_URS_2024_02/783913171" TargetMode="External" /><Relationship Id="rId86" Type="http://schemas.openxmlformats.org/officeDocument/2006/relationships/hyperlink" Target="https://podminky.urs.cz/item/CS_URS_2024_02/783917161" TargetMode="External" /><Relationship Id="rId87" Type="http://schemas.openxmlformats.org/officeDocument/2006/relationships/hyperlink" Target="https://podminky.urs.cz/item/CS_URS_2024_02/784181102" TargetMode="External" /><Relationship Id="rId88" Type="http://schemas.openxmlformats.org/officeDocument/2006/relationships/hyperlink" Target="https://podminky.urs.cz/item/CS_URS_2024_02/784221101" TargetMode="External" /><Relationship Id="rId8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27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29</v>
      </c>
      <c r="AL11" s="25"/>
      <c r="AM11" s="25"/>
      <c r="AN11" s="30" t="s">
        <v>30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32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32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29</v>
      </c>
      <c r="AL14" s="25"/>
      <c r="AM14" s="25"/>
      <c r="AN14" s="37" t="s">
        <v>32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34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35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29</v>
      </c>
      <c r="AL17" s="25"/>
      <c r="AM17" s="25"/>
      <c r="AN17" s="30" t="s">
        <v>19</v>
      </c>
      <c r="AO17" s="25"/>
      <c r="AP17" s="25"/>
      <c r="AQ17" s="25"/>
      <c r="AR17" s="23"/>
      <c r="BE17" s="34"/>
      <c r="BS17" s="20" t="s">
        <v>36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37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38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29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39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40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41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42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43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44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45</v>
      </c>
      <c r="E29" s="50"/>
      <c r="F29" s="35" t="s">
        <v>46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47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48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49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50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51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52</v>
      </c>
      <c r="U35" s="57"/>
      <c r="V35" s="57"/>
      <c r="W35" s="57"/>
      <c r="X35" s="59" t="s">
        <v>53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54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VB2406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Výměna výtahové šachty - prodloužení výtahu o 1 nástupni stanici ve 4.NP - Zdravotní středisko Střelice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Školní 680/2, Střelice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28. 8. 2024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Obec Střelice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33</v>
      </c>
      <c r="AJ49" s="43"/>
      <c r="AK49" s="43"/>
      <c r="AL49" s="43"/>
      <c r="AM49" s="76" t="str">
        <f>IF(E17="","",E17)</f>
        <v>Ing. arch. Lenka Kropšová</v>
      </c>
      <c r="AN49" s="67"/>
      <c r="AO49" s="67"/>
      <c r="AP49" s="67"/>
      <c r="AQ49" s="43"/>
      <c r="AR49" s="47"/>
      <c r="AS49" s="77" t="s">
        <v>55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31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37</v>
      </c>
      <c r="AJ50" s="43"/>
      <c r="AK50" s="43"/>
      <c r="AL50" s="43"/>
      <c r="AM50" s="76" t="str">
        <f>IF(E20="","",E20)</f>
        <v>Ing. Vojtěch Biolek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56</v>
      </c>
      <c r="D52" s="90"/>
      <c r="E52" s="90"/>
      <c r="F52" s="90"/>
      <c r="G52" s="90"/>
      <c r="H52" s="91"/>
      <c r="I52" s="92" t="s">
        <v>57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58</v>
      </c>
      <c r="AH52" s="90"/>
      <c r="AI52" s="90"/>
      <c r="AJ52" s="90"/>
      <c r="AK52" s="90"/>
      <c r="AL52" s="90"/>
      <c r="AM52" s="90"/>
      <c r="AN52" s="92" t="s">
        <v>59</v>
      </c>
      <c r="AO52" s="90"/>
      <c r="AP52" s="90"/>
      <c r="AQ52" s="94" t="s">
        <v>60</v>
      </c>
      <c r="AR52" s="47"/>
      <c r="AS52" s="95" t="s">
        <v>61</v>
      </c>
      <c r="AT52" s="96" t="s">
        <v>62</v>
      </c>
      <c r="AU52" s="96" t="s">
        <v>63</v>
      </c>
      <c r="AV52" s="96" t="s">
        <v>64</v>
      </c>
      <c r="AW52" s="96" t="s">
        <v>65</v>
      </c>
      <c r="AX52" s="96" t="s">
        <v>66</v>
      </c>
      <c r="AY52" s="96" t="s">
        <v>67</v>
      </c>
      <c r="AZ52" s="96" t="s">
        <v>68</v>
      </c>
      <c r="BA52" s="96" t="s">
        <v>69</v>
      </c>
      <c r="BB52" s="96" t="s">
        <v>70</v>
      </c>
      <c r="BC52" s="96" t="s">
        <v>71</v>
      </c>
      <c r="BD52" s="97" t="s">
        <v>72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73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ROUND(AS55,2)</f>
        <v>0</v>
      </c>
      <c r="AT54" s="109">
        <f>ROUND(SUM(AV54:AW54),2)</f>
        <v>0</v>
      </c>
      <c r="AU54" s="110">
        <f>ROUND(AU55,5)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ROUND(AZ55,2)</f>
        <v>0</v>
      </c>
      <c r="BA54" s="109">
        <f>ROUND(BA55,2)</f>
        <v>0</v>
      </c>
      <c r="BB54" s="109">
        <f>ROUND(BB55,2)</f>
        <v>0</v>
      </c>
      <c r="BC54" s="109">
        <f>ROUND(BC55,2)</f>
        <v>0</v>
      </c>
      <c r="BD54" s="111">
        <f>ROUND(BD55,2)</f>
        <v>0</v>
      </c>
      <c r="BE54" s="6"/>
      <c r="BS54" s="112" t="s">
        <v>74</v>
      </c>
      <c r="BT54" s="112" t="s">
        <v>75</v>
      </c>
      <c r="BV54" s="112" t="s">
        <v>76</v>
      </c>
      <c r="BW54" s="112" t="s">
        <v>5</v>
      </c>
      <c r="BX54" s="112" t="s">
        <v>77</v>
      </c>
      <c r="CL54" s="112" t="s">
        <v>19</v>
      </c>
    </row>
    <row r="55" s="7" customFormat="1" ht="37.5" customHeight="1">
      <c r="A55" s="113" t="s">
        <v>78</v>
      </c>
      <c r="B55" s="114"/>
      <c r="C55" s="115"/>
      <c r="D55" s="116" t="s">
        <v>14</v>
      </c>
      <c r="E55" s="116"/>
      <c r="F55" s="116"/>
      <c r="G55" s="116"/>
      <c r="H55" s="116"/>
      <c r="I55" s="117"/>
      <c r="J55" s="116" t="s">
        <v>17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'VB2406 - Výměna výtahové ...'!J28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79</v>
      </c>
      <c r="AR55" s="120"/>
      <c r="AS55" s="121">
        <v>0</v>
      </c>
      <c r="AT55" s="122">
        <f>ROUND(SUM(AV55:AW55),2)</f>
        <v>0</v>
      </c>
      <c r="AU55" s="123">
        <f>'VB2406 - Výměna výtahové ...'!P92</f>
        <v>0</v>
      </c>
      <c r="AV55" s="122">
        <f>'VB2406 - Výměna výtahové ...'!J31</f>
        <v>0</v>
      </c>
      <c r="AW55" s="122">
        <f>'VB2406 - Výměna výtahové ...'!J32</f>
        <v>0</v>
      </c>
      <c r="AX55" s="122">
        <f>'VB2406 - Výměna výtahové ...'!J33</f>
        <v>0</v>
      </c>
      <c r="AY55" s="122">
        <f>'VB2406 - Výměna výtahové ...'!J34</f>
        <v>0</v>
      </c>
      <c r="AZ55" s="122">
        <f>'VB2406 - Výměna výtahové ...'!F31</f>
        <v>0</v>
      </c>
      <c r="BA55" s="122">
        <f>'VB2406 - Výměna výtahové ...'!F32</f>
        <v>0</v>
      </c>
      <c r="BB55" s="122">
        <f>'VB2406 - Výměna výtahové ...'!F33</f>
        <v>0</v>
      </c>
      <c r="BC55" s="122">
        <f>'VB2406 - Výměna výtahové ...'!F34</f>
        <v>0</v>
      </c>
      <c r="BD55" s="124">
        <f>'VB2406 - Výměna výtahové ...'!F35</f>
        <v>0</v>
      </c>
      <c r="BE55" s="7"/>
      <c r="BT55" s="125" t="s">
        <v>80</v>
      </c>
      <c r="BU55" s="125" t="s">
        <v>81</v>
      </c>
      <c r="BV55" s="125" t="s">
        <v>76</v>
      </c>
      <c r="BW55" s="125" t="s">
        <v>5</v>
      </c>
      <c r="BX55" s="125" t="s">
        <v>77</v>
      </c>
      <c r="CL55" s="125" t="s">
        <v>19</v>
      </c>
    </row>
    <row r="56" s="2" customFormat="1" ht="30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7"/>
      <c r="AS56" s="41"/>
      <c r="AT56" s="41"/>
      <c r="AU56" s="41"/>
      <c r="AV56" s="41"/>
      <c r="AW56" s="41"/>
      <c r="AX56" s="41"/>
      <c r="AY56" s="41"/>
      <c r="AZ56" s="41"/>
      <c r="BA56" s="41"/>
      <c r="BB56" s="41"/>
      <c r="BC56" s="41"/>
      <c r="BD56" s="41"/>
      <c r="BE56" s="41"/>
    </row>
    <row r="57" s="2" customFormat="1" ht="6.96" customHeight="1">
      <c r="A57" s="41"/>
      <c r="B57" s="62"/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  <c r="AN57" s="63"/>
      <c r="AO57" s="63"/>
      <c r="AP57" s="63"/>
      <c r="AQ57" s="63"/>
      <c r="AR57" s="47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</row>
  </sheetData>
  <sheetProtection sheet="1" formatColumns="0" formatRows="0" objects="1" scenarios="1" spinCount="100000" saltValue="oRryUrWByxUKoDO9XUutmpkEKFt3xeby3/ZT1CGwlxUrcMqjQRrF1k470p2Lb986SQu4+NTcN7LWL09RcFnm4A==" hashValue="Al7ZFXLeZcvZkrlkqK7o1Vrdht4yHNH6pz1U8QDSib5s4vEN5Effw9IYK1RddWAaP41RYUkcLpRSBLTMcw9UA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VB2406 - Výměna výtahové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5</v>
      </c>
      <c r="AZ2" s="126" t="s">
        <v>82</v>
      </c>
      <c r="BA2" s="126" t="s">
        <v>19</v>
      </c>
      <c r="BB2" s="126" t="s">
        <v>19</v>
      </c>
      <c r="BC2" s="126" t="s">
        <v>83</v>
      </c>
      <c r="BD2" s="126" t="s">
        <v>84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23"/>
      <c r="AT3" s="20" t="s">
        <v>84</v>
      </c>
      <c r="AZ3" s="126" t="s">
        <v>85</v>
      </c>
      <c r="BA3" s="126" t="s">
        <v>19</v>
      </c>
      <c r="BB3" s="126" t="s">
        <v>19</v>
      </c>
      <c r="BC3" s="126" t="s">
        <v>86</v>
      </c>
      <c r="BD3" s="126" t="s">
        <v>84</v>
      </c>
    </row>
    <row r="4" s="1" customFormat="1" ht="24.96" customHeight="1">
      <c r="B4" s="23"/>
      <c r="D4" s="129" t="s">
        <v>87</v>
      </c>
      <c r="L4" s="23"/>
      <c r="M4" s="130" t="s">
        <v>10</v>
      </c>
      <c r="AT4" s="20" t="s">
        <v>4</v>
      </c>
      <c r="AZ4" s="126" t="s">
        <v>88</v>
      </c>
      <c r="BA4" s="126" t="s">
        <v>19</v>
      </c>
      <c r="BB4" s="126" t="s">
        <v>19</v>
      </c>
      <c r="BC4" s="126" t="s">
        <v>89</v>
      </c>
      <c r="BD4" s="126" t="s">
        <v>84</v>
      </c>
    </row>
    <row r="5" s="1" customFormat="1" ht="6.96" customHeight="1">
      <c r="B5" s="23"/>
      <c r="L5" s="23"/>
      <c r="AZ5" s="126" t="s">
        <v>90</v>
      </c>
      <c r="BA5" s="126" t="s">
        <v>19</v>
      </c>
      <c r="BB5" s="126" t="s">
        <v>19</v>
      </c>
      <c r="BC5" s="126" t="s">
        <v>91</v>
      </c>
      <c r="BD5" s="126" t="s">
        <v>84</v>
      </c>
    </row>
    <row r="6" s="2" customFormat="1" ht="12" customHeight="1">
      <c r="A6" s="41"/>
      <c r="B6" s="47"/>
      <c r="C6" s="41"/>
      <c r="D6" s="131" t="s">
        <v>16</v>
      </c>
      <c r="E6" s="41"/>
      <c r="F6" s="41"/>
      <c r="G6" s="41"/>
      <c r="H6" s="41"/>
      <c r="I6" s="41"/>
      <c r="J6" s="41"/>
      <c r="K6" s="41"/>
      <c r="L6" s="132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Z6" s="126" t="s">
        <v>92</v>
      </c>
      <c r="BA6" s="126" t="s">
        <v>19</v>
      </c>
      <c r="BB6" s="126" t="s">
        <v>19</v>
      </c>
      <c r="BC6" s="126" t="s">
        <v>93</v>
      </c>
      <c r="BD6" s="126" t="s">
        <v>84</v>
      </c>
    </row>
    <row r="7" s="2" customFormat="1" ht="30" customHeight="1">
      <c r="A7" s="41"/>
      <c r="B7" s="47"/>
      <c r="C7" s="41"/>
      <c r="D7" s="41"/>
      <c r="E7" s="133" t="s">
        <v>17</v>
      </c>
      <c r="F7" s="41"/>
      <c r="G7" s="41"/>
      <c r="H7" s="41"/>
      <c r="I7" s="41"/>
      <c r="J7" s="41"/>
      <c r="K7" s="41"/>
      <c r="L7" s="132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Z7" s="126" t="s">
        <v>94</v>
      </c>
      <c r="BA7" s="126" t="s">
        <v>19</v>
      </c>
      <c r="BB7" s="126" t="s">
        <v>19</v>
      </c>
      <c r="BC7" s="126" t="s">
        <v>95</v>
      </c>
      <c r="BD7" s="126" t="s">
        <v>84</v>
      </c>
    </row>
    <row r="8" s="2" customFormat="1">
      <c r="A8" s="41"/>
      <c r="B8" s="47"/>
      <c r="C8" s="41"/>
      <c r="D8" s="41"/>
      <c r="E8" s="41"/>
      <c r="F8" s="41"/>
      <c r="G8" s="41"/>
      <c r="H8" s="41"/>
      <c r="I8" s="41"/>
      <c r="J8" s="41"/>
      <c r="K8" s="41"/>
      <c r="L8" s="132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Z8" s="126" t="s">
        <v>96</v>
      </c>
      <c r="BA8" s="126" t="s">
        <v>19</v>
      </c>
      <c r="BB8" s="126" t="s">
        <v>19</v>
      </c>
      <c r="BC8" s="126" t="s">
        <v>97</v>
      </c>
      <c r="BD8" s="126" t="s">
        <v>84</v>
      </c>
    </row>
    <row r="9" s="2" customFormat="1" ht="12" customHeight="1">
      <c r="A9" s="41"/>
      <c r="B9" s="47"/>
      <c r="C9" s="41"/>
      <c r="D9" s="131" t="s">
        <v>18</v>
      </c>
      <c r="E9" s="41"/>
      <c r="F9" s="134" t="s">
        <v>19</v>
      </c>
      <c r="G9" s="41"/>
      <c r="H9" s="41"/>
      <c r="I9" s="131" t="s">
        <v>20</v>
      </c>
      <c r="J9" s="134" t="s">
        <v>19</v>
      </c>
      <c r="K9" s="41"/>
      <c r="L9" s="132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Z9" s="126" t="s">
        <v>98</v>
      </c>
      <c r="BA9" s="126" t="s">
        <v>19</v>
      </c>
      <c r="BB9" s="126" t="s">
        <v>19</v>
      </c>
      <c r="BC9" s="126" t="s">
        <v>99</v>
      </c>
      <c r="BD9" s="126" t="s">
        <v>84</v>
      </c>
    </row>
    <row r="10" s="2" customFormat="1" ht="12" customHeight="1">
      <c r="A10" s="41"/>
      <c r="B10" s="47"/>
      <c r="C10" s="41"/>
      <c r="D10" s="131" t="s">
        <v>21</v>
      </c>
      <c r="E10" s="41"/>
      <c r="F10" s="134" t="s">
        <v>22</v>
      </c>
      <c r="G10" s="41"/>
      <c r="H10" s="41"/>
      <c r="I10" s="131" t="s">
        <v>23</v>
      </c>
      <c r="J10" s="135" t="str">
        <f>'Rekapitulace stavby'!AN8</f>
        <v>28. 8. 2024</v>
      </c>
      <c r="K10" s="41"/>
      <c r="L10" s="132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Z10" s="126" t="s">
        <v>100</v>
      </c>
      <c r="BA10" s="126" t="s">
        <v>19</v>
      </c>
      <c r="BB10" s="126" t="s">
        <v>19</v>
      </c>
      <c r="BC10" s="126" t="s">
        <v>101</v>
      </c>
      <c r="BD10" s="126" t="s">
        <v>84</v>
      </c>
    </row>
    <row r="11" s="2" customFormat="1" ht="10.8" customHeight="1">
      <c r="A11" s="41"/>
      <c r="B11" s="47"/>
      <c r="C11" s="41"/>
      <c r="D11" s="41"/>
      <c r="E11" s="41"/>
      <c r="F11" s="41"/>
      <c r="G11" s="41"/>
      <c r="H11" s="41"/>
      <c r="I11" s="41"/>
      <c r="J11" s="41"/>
      <c r="K11" s="41"/>
      <c r="L11" s="132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Z11" s="126" t="s">
        <v>102</v>
      </c>
      <c r="BA11" s="126" t="s">
        <v>19</v>
      </c>
      <c r="BB11" s="126" t="s">
        <v>19</v>
      </c>
      <c r="BC11" s="126" t="s">
        <v>103</v>
      </c>
      <c r="BD11" s="126" t="s">
        <v>84</v>
      </c>
    </row>
    <row r="12" s="2" customFormat="1" ht="12" customHeight="1">
      <c r="A12" s="41"/>
      <c r="B12" s="47"/>
      <c r="C12" s="41"/>
      <c r="D12" s="131" t="s">
        <v>25</v>
      </c>
      <c r="E12" s="41"/>
      <c r="F12" s="41"/>
      <c r="G12" s="41"/>
      <c r="H12" s="41"/>
      <c r="I12" s="131" t="s">
        <v>26</v>
      </c>
      <c r="J12" s="134" t="s">
        <v>27</v>
      </c>
      <c r="K12" s="41"/>
      <c r="L12" s="132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Z12" s="126" t="s">
        <v>104</v>
      </c>
      <c r="BA12" s="126" t="s">
        <v>19</v>
      </c>
      <c r="BB12" s="126" t="s">
        <v>19</v>
      </c>
      <c r="BC12" s="126" t="s">
        <v>105</v>
      </c>
      <c r="BD12" s="126" t="s">
        <v>84</v>
      </c>
    </row>
    <row r="13" s="2" customFormat="1" ht="18" customHeight="1">
      <c r="A13" s="41"/>
      <c r="B13" s="47"/>
      <c r="C13" s="41"/>
      <c r="D13" s="41"/>
      <c r="E13" s="134" t="s">
        <v>28</v>
      </c>
      <c r="F13" s="41"/>
      <c r="G13" s="41"/>
      <c r="H13" s="41"/>
      <c r="I13" s="131" t="s">
        <v>29</v>
      </c>
      <c r="J13" s="134" t="s">
        <v>30</v>
      </c>
      <c r="K13" s="41"/>
      <c r="L13" s="132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Z13" s="126" t="s">
        <v>106</v>
      </c>
      <c r="BA13" s="126" t="s">
        <v>19</v>
      </c>
      <c r="BB13" s="126" t="s">
        <v>19</v>
      </c>
      <c r="BC13" s="126" t="s">
        <v>107</v>
      </c>
      <c r="BD13" s="126" t="s">
        <v>84</v>
      </c>
    </row>
    <row r="14" s="2" customFormat="1" ht="6.96" customHeight="1">
      <c r="A14" s="41"/>
      <c r="B14" s="47"/>
      <c r="C14" s="41"/>
      <c r="D14" s="41"/>
      <c r="E14" s="41"/>
      <c r="F14" s="41"/>
      <c r="G14" s="41"/>
      <c r="H14" s="41"/>
      <c r="I14" s="41"/>
      <c r="J14" s="41"/>
      <c r="K14" s="41"/>
      <c r="L14" s="132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Z14" s="126" t="s">
        <v>108</v>
      </c>
      <c r="BA14" s="126" t="s">
        <v>19</v>
      </c>
      <c r="BB14" s="126" t="s">
        <v>19</v>
      </c>
      <c r="BC14" s="126" t="s">
        <v>95</v>
      </c>
      <c r="BD14" s="126" t="s">
        <v>84</v>
      </c>
    </row>
    <row r="15" s="2" customFormat="1" ht="12" customHeight="1">
      <c r="A15" s="41"/>
      <c r="B15" s="47"/>
      <c r="C15" s="41"/>
      <c r="D15" s="131" t="s">
        <v>31</v>
      </c>
      <c r="E15" s="41"/>
      <c r="F15" s="41"/>
      <c r="G15" s="41"/>
      <c r="H15" s="41"/>
      <c r="I15" s="131" t="s">
        <v>26</v>
      </c>
      <c r="J15" s="36" t="str">
        <f>'Rekapitulace stavby'!AN13</f>
        <v>Vyplň údaj</v>
      </c>
      <c r="K15" s="41"/>
      <c r="L15" s="132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8" customHeight="1">
      <c r="A16" s="41"/>
      <c r="B16" s="47"/>
      <c r="C16" s="41"/>
      <c r="D16" s="41"/>
      <c r="E16" s="36" t="str">
        <f>'Rekapitulace stavby'!E14</f>
        <v>Vyplň údaj</v>
      </c>
      <c r="F16" s="134"/>
      <c r="G16" s="134"/>
      <c r="H16" s="134"/>
      <c r="I16" s="131" t="s">
        <v>29</v>
      </c>
      <c r="J16" s="36" t="str">
        <f>'Rekapitulace stavby'!AN14</f>
        <v>Vyplň údaj</v>
      </c>
      <c r="K16" s="41"/>
      <c r="L16" s="132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6.96" customHeight="1">
      <c r="A17" s="41"/>
      <c r="B17" s="47"/>
      <c r="C17" s="41"/>
      <c r="D17" s="41"/>
      <c r="E17" s="41"/>
      <c r="F17" s="41"/>
      <c r="G17" s="41"/>
      <c r="H17" s="41"/>
      <c r="I17" s="41"/>
      <c r="J17" s="41"/>
      <c r="K17" s="41"/>
      <c r="L17" s="132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2" customHeight="1">
      <c r="A18" s="41"/>
      <c r="B18" s="47"/>
      <c r="C18" s="41"/>
      <c r="D18" s="131" t="s">
        <v>33</v>
      </c>
      <c r="E18" s="41"/>
      <c r="F18" s="41"/>
      <c r="G18" s="41"/>
      <c r="H18" s="41"/>
      <c r="I18" s="131" t="s">
        <v>26</v>
      </c>
      <c r="J18" s="134" t="s">
        <v>34</v>
      </c>
      <c r="K18" s="41"/>
      <c r="L18" s="132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8" customHeight="1">
      <c r="A19" s="41"/>
      <c r="B19" s="47"/>
      <c r="C19" s="41"/>
      <c r="D19" s="41"/>
      <c r="E19" s="134" t="s">
        <v>35</v>
      </c>
      <c r="F19" s="41"/>
      <c r="G19" s="41"/>
      <c r="H19" s="41"/>
      <c r="I19" s="131" t="s">
        <v>29</v>
      </c>
      <c r="J19" s="134" t="s">
        <v>19</v>
      </c>
      <c r="K19" s="41"/>
      <c r="L19" s="132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6.96" customHeight="1">
      <c r="A20" s="41"/>
      <c r="B20" s="47"/>
      <c r="C20" s="41"/>
      <c r="D20" s="41"/>
      <c r="E20" s="41"/>
      <c r="F20" s="41"/>
      <c r="G20" s="41"/>
      <c r="H20" s="41"/>
      <c r="I20" s="41"/>
      <c r="J20" s="41"/>
      <c r="K20" s="41"/>
      <c r="L20" s="132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2" customHeight="1">
      <c r="A21" s="41"/>
      <c r="B21" s="47"/>
      <c r="C21" s="41"/>
      <c r="D21" s="131" t="s">
        <v>37</v>
      </c>
      <c r="E21" s="41"/>
      <c r="F21" s="41"/>
      <c r="G21" s="41"/>
      <c r="H21" s="41"/>
      <c r="I21" s="131" t="s">
        <v>26</v>
      </c>
      <c r="J21" s="134" t="s">
        <v>19</v>
      </c>
      <c r="K21" s="41"/>
      <c r="L21" s="132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8" customHeight="1">
      <c r="A22" s="41"/>
      <c r="B22" s="47"/>
      <c r="C22" s="41"/>
      <c r="D22" s="41"/>
      <c r="E22" s="134" t="s">
        <v>38</v>
      </c>
      <c r="F22" s="41"/>
      <c r="G22" s="41"/>
      <c r="H22" s="41"/>
      <c r="I22" s="131" t="s">
        <v>29</v>
      </c>
      <c r="J22" s="134" t="s">
        <v>19</v>
      </c>
      <c r="K22" s="41"/>
      <c r="L22" s="132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6.96" customHeight="1">
      <c r="A23" s="41"/>
      <c r="B23" s="47"/>
      <c r="C23" s="41"/>
      <c r="D23" s="41"/>
      <c r="E23" s="41"/>
      <c r="F23" s="41"/>
      <c r="G23" s="41"/>
      <c r="H23" s="41"/>
      <c r="I23" s="41"/>
      <c r="J23" s="41"/>
      <c r="K23" s="41"/>
      <c r="L23" s="132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2" customHeight="1">
      <c r="A24" s="41"/>
      <c r="B24" s="47"/>
      <c r="C24" s="41"/>
      <c r="D24" s="131" t="s">
        <v>39</v>
      </c>
      <c r="E24" s="41"/>
      <c r="F24" s="41"/>
      <c r="G24" s="41"/>
      <c r="H24" s="41"/>
      <c r="I24" s="41"/>
      <c r="J24" s="41"/>
      <c r="K24" s="41"/>
      <c r="L24" s="132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8" customFormat="1" ht="47.25" customHeight="1">
      <c r="A25" s="136"/>
      <c r="B25" s="137"/>
      <c r="C25" s="136"/>
      <c r="D25" s="136"/>
      <c r="E25" s="138" t="s">
        <v>40</v>
      </c>
      <c r="F25" s="138"/>
      <c r="G25" s="138"/>
      <c r="H25" s="138"/>
      <c r="I25" s="136"/>
      <c r="J25" s="136"/>
      <c r="K25" s="136"/>
      <c r="L25" s="139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  <c r="AD25" s="136"/>
      <c r="AE25" s="136"/>
    </row>
    <row r="26" s="2" customFormat="1" ht="6.96" customHeight="1">
      <c r="A26" s="41"/>
      <c r="B26" s="47"/>
      <c r="C26" s="41"/>
      <c r="D26" s="41"/>
      <c r="E26" s="41"/>
      <c r="F26" s="41"/>
      <c r="G26" s="41"/>
      <c r="H26" s="41"/>
      <c r="I26" s="41"/>
      <c r="J26" s="41"/>
      <c r="K26" s="41"/>
      <c r="L26" s="132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140"/>
      <c r="E27" s="140"/>
      <c r="F27" s="140"/>
      <c r="G27" s="140"/>
      <c r="H27" s="140"/>
      <c r="I27" s="140"/>
      <c r="J27" s="140"/>
      <c r="K27" s="140"/>
      <c r="L27" s="132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25.44" customHeight="1">
      <c r="A28" s="41"/>
      <c r="B28" s="47"/>
      <c r="C28" s="41"/>
      <c r="D28" s="141" t="s">
        <v>41</v>
      </c>
      <c r="E28" s="41"/>
      <c r="F28" s="41"/>
      <c r="G28" s="41"/>
      <c r="H28" s="41"/>
      <c r="I28" s="41"/>
      <c r="J28" s="142">
        <f>ROUND(J92, 2)</f>
        <v>0</v>
      </c>
      <c r="K28" s="41"/>
      <c r="L28" s="132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0"/>
      <c r="E29" s="140"/>
      <c r="F29" s="140"/>
      <c r="G29" s="140"/>
      <c r="H29" s="140"/>
      <c r="I29" s="140"/>
      <c r="J29" s="140"/>
      <c r="K29" s="140"/>
      <c r="L29" s="132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14.4" customHeight="1">
      <c r="A30" s="41"/>
      <c r="B30" s="47"/>
      <c r="C30" s="41"/>
      <c r="D30" s="41"/>
      <c r="E30" s="41"/>
      <c r="F30" s="143" t="s">
        <v>43</v>
      </c>
      <c r="G30" s="41"/>
      <c r="H30" s="41"/>
      <c r="I30" s="143" t="s">
        <v>42</v>
      </c>
      <c r="J30" s="143" t="s">
        <v>44</v>
      </c>
      <c r="K30" s="41"/>
      <c r="L30" s="132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14.4" customHeight="1">
      <c r="A31" s="41"/>
      <c r="B31" s="47"/>
      <c r="C31" s="41"/>
      <c r="D31" s="144" t="s">
        <v>45</v>
      </c>
      <c r="E31" s="131" t="s">
        <v>46</v>
      </c>
      <c r="F31" s="145">
        <f>ROUND((SUM(BE92:BE579)),  2)</f>
        <v>0</v>
      </c>
      <c r="G31" s="41"/>
      <c r="H31" s="41"/>
      <c r="I31" s="146">
        <v>0.20999999999999999</v>
      </c>
      <c r="J31" s="145">
        <f>ROUND(((SUM(BE92:BE579))*I31),  2)</f>
        <v>0</v>
      </c>
      <c r="K31" s="41"/>
      <c r="L31" s="132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131" t="s">
        <v>47</v>
      </c>
      <c r="F32" s="145">
        <f>ROUND((SUM(BF92:BF579)),  2)</f>
        <v>0</v>
      </c>
      <c r="G32" s="41"/>
      <c r="H32" s="41"/>
      <c r="I32" s="146">
        <v>0.12</v>
      </c>
      <c r="J32" s="145">
        <f>ROUND(((SUM(BF92:BF579))*I32),  2)</f>
        <v>0</v>
      </c>
      <c r="K32" s="41"/>
      <c r="L32" s="132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hidden="1" s="2" customFormat="1" ht="14.4" customHeight="1">
      <c r="A33" s="41"/>
      <c r="B33" s="47"/>
      <c r="C33" s="41"/>
      <c r="D33" s="41"/>
      <c r="E33" s="131" t="s">
        <v>48</v>
      </c>
      <c r="F33" s="145">
        <f>ROUND((SUM(BG92:BG579)),  2)</f>
        <v>0</v>
      </c>
      <c r="G33" s="41"/>
      <c r="H33" s="41"/>
      <c r="I33" s="146">
        <v>0.20999999999999999</v>
      </c>
      <c r="J33" s="145">
        <f>0</f>
        <v>0</v>
      </c>
      <c r="K33" s="41"/>
      <c r="L33" s="132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hidden="1" s="2" customFormat="1" ht="14.4" customHeight="1">
      <c r="A34" s="41"/>
      <c r="B34" s="47"/>
      <c r="C34" s="41"/>
      <c r="D34" s="41"/>
      <c r="E34" s="131" t="s">
        <v>49</v>
      </c>
      <c r="F34" s="145">
        <f>ROUND((SUM(BH92:BH579)),  2)</f>
        <v>0</v>
      </c>
      <c r="G34" s="41"/>
      <c r="H34" s="41"/>
      <c r="I34" s="146">
        <v>0.12</v>
      </c>
      <c r="J34" s="145">
        <f>0</f>
        <v>0</v>
      </c>
      <c r="K34" s="41"/>
      <c r="L34" s="132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1" t="s">
        <v>50</v>
      </c>
      <c r="F35" s="145">
        <f>ROUND((SUM(BI92:BI579)),  2)</f>
        <v>0</v>
      </c>
      <c r="G35" s="41"/>
      <c r="H35" s="41"/>
      <c r="I35" s="146">
        <v>0</v>
      </c>
      <c r="J35" s="145">
        <f>0</f>
        <v>0</v>
      </c>
      <c r="K35" s="41"/>
      <c r="L35" s="132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6.96" customHeight="1">
      <c r="A36" s="41"/>
      <c r="B36" s="47"/>
      <c r="C36" s="41"/>
      <c r="D36" s="41"/>
      <c r="E36" s="41"/>
      <c r="F36" s="41"/>
      <c r="G36" s="41"/>
      <c r="H36" s="41"/>
      <c r="I36" s="41"/>
      <c r="J36" s="41"/>
      <c r="K36" s="41"/>
      <c r="L36" s="132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25.44" customHeight="1">
      <c r="A37" s="41"/>
      <c r="B37" s="47"/>
      <c r="C37" s="147"/>
      <c r="D37" s="148" t="s">
        <v>51</v>
      </c>
      <c r="E37" s="149"/>
      <c r="F37" s="149"/>
      <c r="G37" s="150" t="s">
        <v>52</v>
      </c>
      <c r="H37" s="151" t="s">
        <v>53</v>
      </c>
      <c r="I37" s="149"/>
      <c r="J37" s="152">
        <f>SUM(J28:J35)</f>
        <v>0</v>
      </c>
      <c r="K37" s="153"/>
      <c r="L37" s="132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154"/>
      <c r="C38" s="155"/>
      <c r="D38" s="155"/>
      <c r="E38" s="155"/>
      <c r="F38" s="155"/>
      <c r="G38" s="155"/>
      <c r="H38" s="155"/>
      <c r="I38" s="155"/>
      <c r="J38" s="155"/>
      <c r="K38" s="155"/>
      <c r="L38" s="132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42" s="2" customFormat="1" ht="6.96" customHeight="1">
      <c r="A42" s="41"/>
      <c r="B42" s="156"/>
      <c r="C42" s="157"/>
      <c r="D42" s="157"/>
      <c r="E42" s="157"/>
      <c r="F42" s="157"/>
      <c r="G42" s="157"/>
      <c r="H42" s="157"/>
      <c r="I42" s="157"/>
      <c r="J42" s="157"/>
      <c r="K42" s="157"/>
      <c r="L42" s="132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2" customFormat="1" ht="24.96" customHeight="1">
      <c r="A43" s="41"/>
      <c r="B43" s="42"/>
      <c r="C43" s="26" t="s">
        <v>109</v>
      </c>
      <c r="D43" s="43"/>
      <c r="E43" s="43"/>
      <c r="F43" s="43"/>
      <c r="G43" s="43"/>
      <c r="H43" s="43"/>
      <c r="I43" s="43"/>
      <c r="J43" s="43"/>
      <c r="K43" s="43"/>
      <c r="L43" s="132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</row>
    <row r="44" s="2" customFormat="1" ht="6.96" customHeight="1">
      <c r="A44" s="41"/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132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12" customHeight="1">
      <c r="A45" s="41"/>
      <c r="B45" s="42"/>
      <c r="C45" s="35" t="s">
        <v>16</v>
      </c>
      <c r="D45" s="43"/>
      <c r="E45" s="43"/>
      <c r="F45" s="43"/>
      <c r="G45" s="43"/>
      <c r="H45" s="43"/>
      <c r="I45" s="43"/>
      <c r="J45" s="43"/>
      <c r="K45" s="43"/>
      <c r="L45" s="132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30" customHeight="1">
      <c r="A46" s="41"/>
      <c r="B46" s="42"/>
      <c r="C46" s="43"/>
      <c r="D46" s="43"/>
      <c r="E46" s="72" t="str">
        <f>E7</f>
        <v>Výměna výtahové šachty - prodloužení výtahu o 1 nástupni stanici ve 4.NP - Zdravotní středisko Střelice</v>
      </c>
      <c r="F46" s="43"/>
      <c r="G46" s="43"/>
      <c r="H46" s="43"/>
      <c r="I46" s="43"/>
      <c r="J46" s="43"/>
      <c r="K46" s="43"/>
      <c r="L46" s="132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6.96" customHeight="1">
      <c r="A47" s="41"/>
      <c r="B47" s="42"/>
      <c r="C47" s="43"/>
      <c r="D47" s="43"/>
      <c r="E47" s="43"/>
      <c r="F47" s="43"/>
      <c r="G47" s="43"/>
      <c r="H47" s="43"/>
      <c r="I47" s="43"/>
      <c r="J47" s="43"/>
      <c r="K47" s="43"/>
      <c r="L47" s="132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2" customHeight="1">
      <c r="A48" s="41"/>
      <c r="B48" s="42"/>
      <c r="C48" s="35" t="s">
        <v>21</v>
      </c>
      <c r="D48" s="43"/>
      <c r="E48" s="43"/>
      <c r="F48" s="30" t="str">
        <f>F10</f>
        <v>Školní 680/2, Střelice</v>
      </c>
      <c r="G48" s="43"/>
      <c r="H48" s="43"/>
      <c r="I48" s="35" t="s">
        <v>23</v>
      </c>
      <c r="J48" s="75" t="str">
        <f>IF(J10="","",J10)</f>
        <v>28. 8. 2024</v>
      </c>
      <c r="K48" s="43"/>
      <c r="L48" s="132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6.96" customHeight="1">
      <c r="A49" s="41"/>
      <c r="B49" s="42"/>
      <c r="C49" s="43"/>
      <c r="D49" s="43"/>
      <c r="E49" s="43"/>
      <c r="F49" s="43"/>
      <c r="G49" s="43"/>
      <c r="H49" s="43"/>
      <c r="I49" s="43"/>
      <c r="J49" s="43"/>
      <c r="K49" s="43"/>
      <c r="L49" s="132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25.65" customHeight="1">
      <c r="A50" s="41"/>
      <c r="B50" s="42"/>
      <c r="C50" s="35" t="s">
        <v>25</v>
      </c>
      <c r="D50" s="43"/>
      <c r="E50" s="43"/>
      <c r="F50" s="30" t="str">
        <f>E13</f>
        <v>Obec Střelice</v>
      </c>
      <c r="G50" s="43"/>
      <c r="H50" s="43"/>
      <c r="I50" s="35" t="s">
        <v>33</v>
      </c>
      <c r="J50" s="39" t="str">
        <f>E19</f>
        <v>Ing. arch. Lenka Kropšová</v>
      </c>
      <c r="K50" s="43"/>
      <c r="L50" s="132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15.15" customHeight="1">
      <c r="A51" s="41"/>
      <c r="B51" s="42"/>
      <c r="C51" s="35" t="s">
        <v>31</v>
      </c>
      <c r="D51" s="43"/>
      <c r="E51" s="43"/>
      <c r="F51" s="30" t="str">
        <f>IF(E16="","",E16)</f>
        <v>Vyplň údaj</v>
      </c>
      <c r="G51" s="43"/>
      <c r="H51" s="43"/>
      <c r="I51" s="35" t="s">
        <v>37</v>
      </c>
      <c r="J51" s="39" t="str">
        <f>E22</f>
        <v>Ing. Vojtěch Biolek</v>
      </c>
      <c r="K51" s="43"/>
      <c r="L51" s="132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0.32" customHeight="1">
      <c r="A52" s="41"/>
      <c r="B52" s="42"/>
      <c r="C52" s="43"/>
      <c r="D52" s="43"/>
      <c r="E52" s="43"/>
      <c r="F52" s="43"/>
      <c r="G52" s="43"/>
      <c r="H52" s="43"/>
      <c r="I52" s="43"/>
      <c r="J52" s="43"/>
      <c r="K52" s="43"/>
      <c r="L52" s="132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29.28" customHeight="1">
      <c r="A53" s="41"/>
      <c r="B53" s="42"/>
      <c r="C53" s="158" t="s">
        <v>110</v>
      </c>
      <c r="D53" s="159"/>
      <c r="E53" s="159"/>
      <c r="F53" s="159"/>
      <c r="G53" s="159"/>
      <c r="H53" s="159"/>
      <c r="I53" s="159"/>
      <c r="J53" s="160" t="s">
        <v>111</v>
      </c>
      <c r="K53" s="159"/>
      <c r="L53" s="132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0.32" customHeight="1">
      <c r="A54" s="41"/>
      <c r="B54" s="42"/>
      <c r="C54" s="43"/>
      <c r="D54" s="43"/>
      <c r="E54" s="43"/>
      <c r="F54" s="43"/>
      <c r="G54" s="43"/>
      <c r="H54" s="43"/>
      <c r="I54" s="43"/>
      <c r="J54" s="43"/>
      <c r="K54" s="43"/>
      <c r="L54" s="132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22.8" customHeight="1">
      <c r="A55" s="41"/>
      <c r="B55" s="42"/>
      <c r="C55" s="161" t="s">
        <v>73</v>
      </c>
      <c r="D55" s="43"/>
      <c r="E55" s="43"/>
      <c r="F55" s="43"/>
      <c r="G55" s="43"/>
      <c r="H55" s="43"/>
      <c r="I55" s="43"/>
      <c r="J55" s="105">
        <f>J92</f>
        <v>0</v>
      </c>
      <c r="K55" s="43"/>
      <c r="L55" s="132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U55" s="20" t="s">
        <v>112</v>
      </c>
    </row>
    <row r="56" s="9" customFormat="1" ht="24.96" customHeight="1">
      <c r="A56" s="9"/>
      <c r="B56" s="162"/>
      <c r="C56" s="163"/>
      <c r="D56" s="164" t="s">
        <v>113</v>
      </c>
      <c r="E56" s="165"/>
      <c r="F56" s="165"/>
      <c r="G56" s="165"/>
      <c r="H56" s="165"/>
      <c r="I56" s="165"/>
      <c r="J56" s="166">
        <f>J93</f>
        <v>0</v>
      </c>
      <c r="K56" s="163"/>
      <c r="L56" s="167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8"/>
      <c r="C57" s="169"/>
      <c r="D57" s="170" t="s">
        <v>114</v>
      </c>
      <c r="E57" s="171"/>
      <c r="F57" s="171"/>
      <c r="G57" s="171"/>
      <c r="H57" s="171"/>
      <c r="I57" s="171"/>
      <c r="J57" s="172">
        <f>J94</f>
        <v>0</v>
      </c>
      <c r="K57" s="169"/>
      <c r="L57" s="173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8"/>
      <c r="C58" s="169"/>
      <c r="D58" s="170" t="s">
        <v>115</v>
      </c>
      <c r="E58" s="171"/>
      <c r="F58" s="171"/>
      <c r="G58" s="171"/>
      <c r="H58" s="171"/>
      <c r="I58" s="171"/>
      <c r="J58" s="172">
        <f>J138</f>
        <v>0</v>
      </c>
      <c r="K58" s="169"/>
      <c r="L58" s="173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8"/>
      <c r="C59" s="169"/>
      <c r="D59" s="170" t="s">
        <v>116</v>
      </c>
      <c r="E59" s="171"/>
      <c r="F59" s="171"/>
      <c r="G59" s="171"/>
      <c r="H59" s="171"/>
      <c r="I59" s="171"/>
      <c r="J59" s="172">
        <f>J188</f>
        <v>0</v>
      </c>
      <c r="K59" s="169"/>
      <c r="L59" s="173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8"/>
      <c r="C60" s="169"/>
      <c r="D60" s="170" t="s">
        <v>117</v>
      </c>
      <c r="E60" s="171"/>
      <c r="F60" s="171"/>
      <c r="G60" s="171"/>
      <c r="H60" s="171"/>
      <c r="I60" s="171"/>
      <c r="J60" s="172">
        <f>J214</f>
        <v>0</v>
      </c>
      <c r="K60" s="169"/>
      <c r="L60" s="173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8"/>
      <c r="C61" s="169"/>
      <c r="D61" s="170" t="s">
        <v>118</v>
      </c>
      <c r="E61" s="171"/>
      <c r="F61" s="171"/>
      <c r="G61" s="171"/>
      <c r="H61" s="171"/>
      <c r="I61" s="171"/>
      <c r="J61" s="172">
        <f>J294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8"/>
      <c r="C62" s="169"/>
      <c r="D62" s="170" t="s">
        <v>119</v>
      </c>
      <c r="E62" s="171"/>
      <c r="F62" s="171"/>
      <c r="G62" s="171"/>
      <c r="H62" s="171"/>
      <c r="I62" s="171"/>
      <c r="J62" s="172">
        <f>J347</f>
        <v>0</v>
      </c>
      <c r="K62" s="169"/>
      <c r="L62" s="17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8"/>
      <c r="C63" s="169"/>
      <c r="D63" s="170" t="s">
        <v>120</v>
      </c>
      <c r="E63" s="171"/>
      <c r="F63" s="171"/>
      <c r="G63" s="171"/>
      <c r="H63" s="171"/>
      <c r="I63" s="171"/>
      <c r="J63" s="172">
        <f>J357</f>
        <v>0</v>
      </c>
      <c r="K63" s="169"/>
      <c r="L63" s="17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2"/>
      <c r="C64" s="163"/>
      <c r="D64" s="164" t="s">
        <v>121</v>
      </c>
      <c r="E64" s="165"/>
      <c r="F64" s="165"/>
      <c r="G64" s="165"/>
      <c r="H64" s="165"/>
      <c r="I64" s="165"/>
      <c r="J64" s="166">
        <f>J360</f>
        <v>0</v>
      </c>
      <c r="K64" s="163"/>
      <c r="L64" s="167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68"/>
      <c r="C65" s="169"/>
      <c r="D65" s="170" t="s">
        <v>122</v>
      </c>
      <c r="E65" s="171"/>
      <c r="F65" s="171"/>
      <c r="G65" s="171"/>
      <c r="H65" s="171"/>
      <c r="I65" s="171"/>
      <c r="J65" s="172">
        <f>J361</f>
        <v>0</v>
      </c>
      <c r="K65" s="169"/>
      <c r="L65" s="17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8"/>
      <c r="C66" s="169"/>
      <c r="D66" s="170" t="s">
        <v>123</v>
      </c>
      <c r="E66" s="171"/>
      <c r="F66" s="171"/>
      <c r="G66" s="171"/>
      <c r="H66" s="171"/>
      <c r="I66" s="171"/>
      <c r="J66" s="172">
        <f>J401</f>
        <v>0</v>
      </c>
      <c r="K66" s="169"/>
      <c r="L66" s="17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8"/>
      <c r="C67" s="169"/>
      <c r="D67" s="170" t="s">
        <v>124</v>
      </c>
      <c r="E67" s="171"/>
      <c r="F67" s="171"/>
      <c r="G67" s="171"/>
      <c r="H67" s="171"/>
      <c r="I67" s="171"/>
      <c r="J67" s="172">
        <f>J403</f>
        <v>0</v>
      </c>
      <c r="K67" s="169"/>
      <c r="L67" s="17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8"/>
      <c r="C68" s="169"/>
      <c r="D68" s="170" t="s">
        <v>125</v>
      </c>
      <c r="E68" s="171"/>
      <c r="F68" s="171"/>
      <c r="G68" s="171"/>
      <c r="H68" s="171"/>
      <c r="I68" s="171"/>
      <c r="J68" s="172">
        <f>J459</f>
        <v>0</v>
      </c>
      <c r="K68" s="169"/>
      <c r="L68" s="173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8"/>
      <c r="C69" s="169"/>
      <c r="D69" s="170" t="s">
        <v>126</v>
      </c>
      <c r="E69" s="171"/>
      <c r="F69" s="171"/>
      <c r="G69" s="171"/>
      <c r="H69" s="171"/>
      <c r="I69" s="171"/>
      <c r="J69" s="172">
        <f>J514</f>
        <v>0</v>
      </c>
      <c r="K69" s="169"/>
      <c r="L69" s="173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8"/>
      <c r="C70" s="169"/>
      <c r="D70" s="170" t="s">
        <v>127</v>
      </c>
      <c r="E70" s="171"/>
      <c r="F70" s="171"/>
      <c r="G70" s="171"/>
      <c r="H70" s="171"/>
      <c r="I70" s="171"/>
      <c r="J70" s="172">
        <f>J547</f>
        <v>0</v>
      </c>
      <c r="K70" s="169"/>
      <c r="L70" s="173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68"/>
      <c r="C71" s="169"/>
      <c r="D71" s="170" t="s">
        <v>128</v>
      </c>
      <c r="E71" s="171"/>
      <c r="F71" s="171"/>
      <c r="G71" s="171"/>
      <c r="H71" s="171"/>
      <c r="I71" s="171"/>
      <c r="J71" s="172">
        <f>J550</f>
        <v>0</v>
      </c>
      <c r="K71" s="169"/>
      <c r="L71" s="173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68"/>
      <c r="C72" s="169"/>
      <c r="D72" s="170" t="s">
        <v>129</v>
      </c>
      <c r="E72" s="171"/>
      <c r="F72" s="171"/>
      <c r="G72" s="171"/>
      <c r="H72" s="171"/>
      <c r="I72" s="171"/>
      <c r="J72" s="172">
        <f>J565</f>
        <v>0</v>
      </c>
      <c r="K72" s="169"/>
      <c r="L72" s="173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62"/>
      <c r="C73" s="163"/>
      <c r="D73" s="164" t="s">
        <v>130</v>
      </c>
      <c r="E73" s="165"/>
      <c r="F73" s="165"/>
      <c r="G73" s="165"/>
      <c r="H73" s="165"/>
      <c r="I73" s="165"/>
      <c r="J73" s="166">
        <f>J576</f>
        <v>0</v>
      </c>
      <c r="K73" s="163"/>
      <c r="L73" s="167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9" customFormat="1" ht="24.96" customHeight="1">
      <c r="A74" s="9"/>
      <c r="B74" s="162"/>
      <c r="C74" s="163"/>
      <c r="D74" s="164" t="s">
        <v>131</v>
      </c>
      <c r="E74" s="165"/>
      <c r="F74" s="165"/>
      <c r="G74" s="165"/>
      <c r="H74" s="165"/>
      <c r="I74" s="165"/>
      <c r="J74" s="166">
        <f>J578</f>
        <v>0</v>
      </c>
      <c r="K74" s="163"/>
      <c r="L74" s="167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2" customFormat="1" ht="21.84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32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32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80" s="2" customFormat="1" ht="6.96" customHeight="1">
      <c r="A80" s="41"/>
      <c r="B80" s="64"/>
      <c r="C80" s="65"/>
      <c r="D80" s="65"/>
      <c r="E80" s="65"/>
      <c r="F80" s="65"/>
      <c r="G80" s="65"/>
      <c r="H80" s="65"/>
      <c r="I80" s="65"/>
      <c r="J80" s="65"/>
      <c r="K80" s="65"/>
      <c r="L80" s="132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24.96" customHeight="1">
      <c r="A81" s="41"/>
      <c r="B81" s="42"/>
      <c r="C81" s="26" t="s">
        <v>132</v>
      </c>
      <c r="D81" s="43"/>
      <c r="E81" s="43"/>
      <c r="F81" s="43"/>
      <c r="G81" s="43"/>
      <c r="H81" s="43"/>
      <c r="I81" s="43"/>
      <c r="J81" s="43"/>
      <c r="K81" s="43"/>
      <c r="L81" s="132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2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16</v>
      </c>
      <c r="D83" s="43"/>
      <c r="E83" s="43"/>
      <c r="F83" s="43"/>
      <c r="G83" s="43"/>
      <c r="H83" s="43"/>
      <c r="I83" s="43"/>
      <c r="J83" s="43"/>
      <c r="K83" s="43"/>
      <c r="L83" s="132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30" customHeight="1">
      <c r="A84" s="41"/>
      <c r="B84" s="42"/>
      <c r="C84" s="43"/>
      <c r="D84" s="43"/>
      <c r="E84" s="72" t="str">
        <f>E7</f>
        <v>Výměna výtahové šachty - prodloužení výtahu o 1 nástupni stanici ve 4.NP - Zdravotní středisko Střelice</v>
      </c>
      <c r="F84" s="43"/>
      <c r="G84" s="43"/>
      <c r="H84" s="43"/>
      <c r="I84" s="43"/>
      <c r="J84" s="43"/>
      <c r="K84" s="43"/>
      <c r="L84" s="132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32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5" t="s">
        <v>21</v>
      </c>
      <c r="D86" s="43"/>
      <c r="E86" s="43"/>
      <c r="F86" s="30" t="str">
        <f>F10</f>
        <v>Školní 680/2, Střelice</v>
      </c>
      <c r="G86" s="43"/>
      <c r="H86" s="43"/>
      <c r="I86" s="35" t="s">
        <v>23</v>
      </c>
      <c r="J86" s="75" t="str">
        <f>IF(J10="","",J10)</f>
        <v>28. 8. 2024</v>
      </c>
      <c r="K86" s="43"/>
      <c r="L86" s="132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6.96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32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25.65" customHeight="1">
      <c r="A88" s="41"/>
      <c r="B88" s="42"/>
      <c r="C88" s="35" t="s">
        <v>25</v>
      </c>
      <c r="D88" s="43"/>
      <c r="E88" s="43"/>
      <c r="F88" s="30" t="str">
        <f>E13</f>
        <v>Obec Střelice</v>
      </c>
      <c r="G88" s="43"/>
      <c r="H88" s="43"/>
      <c r="I88" s="35" t="s">
        <v>33</v>
      </c>
      <c r="J88" s="39" t="str">
        <f>E19</f>
        <v>Ing. arch. Lenka Kropšová</v>
      </c>
      <c r="K88" s="43"/>
      <c r="L88" s="132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5.15" customHeight="1">
      <c r="A89" s="41"/>
      <c r="B89" s="42"/>
      <c r="C89" s="35" t="s">
        <v>31</v>
      </c>
      <c r="D89" s="43"/>
      <c r="E89" s="43"/>
      <c r="F89" s="30" t="str">
        <f>IF(E16="","",E16)</f>
        <v>Vyplň údaj</v>
      </c>
      <c r="G89" s="43"/>
      <c r="H89" s="43"/>
      <c r="I89" s="35" t="s">
        <v>37</v>
      </c>
      <c r="J89" s="39" t="str">
        <f>E22</f>
        <v>Ing. Vojtěch Biolek</v>
      </c>
      <c r="K89" s="43"/>
      <c r="L89" s="132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0.32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32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11" customFormat="1" ht="29.28" customHeight="1">
      <c r="A91" s="174"/>
      <c r="B91" s="175"/>
      <c r="C91" s="176" t="s">
        <v>133</v>
      </c>
      <c r="D91" s="177" t="s">
        <v>60</v>
      </c>
      <c r="E91" s="177" t="s">
        <v>56</v>
      </c>
      <c r="F91" s="177" t="s">
        <v>57</v>
      </c>
      <c r="G91" s="177" t="s">
        <v>134</v>
      </c>
      <c r="H91" s="177" t="s">
        <v>135</v>
      </c>
      <c r="I91" s="177" t="s">
        <v>136</v>
      </c>
      <c r="J91" s="177" t="s">
        <v>111</v>
      </c>
      <c r="K91" s="178" t="s">
        <v>137</v>
      </c>
      <c r="L91" s="179"/>
      <c r="M91" s="95" t="s">
        <v>19</v>
      </c>
      <c r="N91" s="96" t="s">
        <v>45</v>
      </c>
      <c r="O91" s="96" t="s">
        <v>138</v>
      </c>
      <c r="P91" s="96" t="s">
        <v>139</v>
      </c>
      <c r="Q91" s="96" t="s">
        <v>140</v>
      </c>
      <c r="R91" s="96" t="s">
        <v>141</v>
      </c>
      <c r="S91" s="96" t="s">
        <v>142</v>
      </c>
      <c r="T91" s="97" t="s">
        <v>143</v>
      </c>
      <c r="U91" s="174"/>
      <c r="V91" s="174"/>
      <c r="W91" s="174"/>
      <c r="X91" s="174"/>
      <c r="Y91" s="174"/>
      <c r="Z91" s="174"/>
      <c r="AA91" s="174"/>
      <c r="AB91" s="174"/>
      <c r="AC91" s="174"/>
      <c r="AD91" s="174"/>
      <c r="AE91" s="174"/>
    </row>
    <row r="92" s="2" customFormat="1" ht="22.8" customHeight="1">
      <c r="A92" s="41"/>
      <c r="B92" s="42"/>
      <c r="C92" s="102" t="s">
        <v>144</v>
      </c>
      <c r="D92" s="43"/>
      <c r="E92" s="43"/>
      <c r="F92" s="43"/>
      <c r="G92" s="43"/>
      <c r="H92" s="43"/>
      <c r="I92" s="43"/>
      <c r="J92" s="180">
        <f>BK92</f>
        <v>0</v>
      </c>
      <c r="K92" s="43"/>
      <c r="L92" s="47"/>
      <c r="M92" s="98"/>
      <c r="N92" s="181"/>
      <c r="O92" s="99"/>
      <c r="P92" s="182">
        <f>P93+P360+P576+P578</f>
        <v>0</v>
      </c>
      <c r="Q92" s="99"/>
      <c r="R92" s="182">
        <f>R93+R360+R576+R578</f>
        <v>23.368412599999999</v>
      </c>
      <c r="S92" s="99"/>
      <c r="T92" s="183">
        <f>T93+T360+T576+T578</f>
        <v>8.3603877999999998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74</v>
      </c>
      <c r="AU92" s="20" t="s">
        <v>112</v>
      </c>
      <c r="BK92" s="184">
        <f>BK93+BK360+BK576+BK578</f>
        <v>0</v>
      </c>
    </row>
    <row r="93" s="12" customFormat="1" ht="25.92" customHeight="1">
      <c r="A93" s="12"/>
      <c r="B93" s="185"/>
      <c r="C93" s="186"/>
      <c r="D93" s="187" t="s">
        <v>74</v>
      </c>
      <c r="E93" s="188" t="s">
        <v>145</v>
      </c>
      <c r="F93" s="188" t="s">
        <v>146</v>
      </c>
      <c r="G93" s="186"/>
      <c r="H93" s="186"/>
      <c r="I93" s="189"/>
      <c r="J93" s="190">
        <f>BK93</f>
        <v>0</v>
      </c>
      <c r="K93" s="186"/>
      <c r="L93" s="191"/>
      <c r="M93" s="192"/>
      <c r="N93" s="193"/>
      <c r="O93" s="193"/>
      <c r="P93" s="194">
        <f>P94+P138+P188+P214+P294+P347+P357</f>
        <v>0</v>
      </c>
      <c r="Q93" s="193"/>
      <c r="R93" s="194">
        <f>R94+R138+R188+R214+R294+R347+R357</f>
        <v>22.356374979999998</v>
      </c>
      <c r="S93" s="193"/>
      <c r="T93" s="195">
        <f>T94+T138+T188+T214+T294+T347+T357</f>
        <v>7.63375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6" t="s">
        <v>80</v>
      </c>
      <c r="AT93" s="197" t="s">
        <v>74</v>
      </c>
      <c r="AU93" s="197" t="s">
        <v>75</v>
      </c>
      <c r="AY93" s="196" t="s">
        <v>147</v>
      </c>
      <c r="BK93" s="198">
        <f>BK94+BK138+BK188+BK214+BK294+BK347+BK357</f>
        <v>0</v>
      </c>
    </row>
    <row r="94" s="12" customFormat="1" ht="22.8" customHeight="1">
      <c r="A94" s="12"/>
      <c r="B94" s="185"/>
      <c r="C94" s="186"/>
      <c r="D94" s="187" t="s">
        <v>74</v>
      </c>
      <c r="E94" s="199" t="s">
        <v>80</v>
      </c>
      <c r="F94" s="199" t="s">
        <v>148</v>
      </c>
      <c r="G94" s="186"/>
      <c r="H94" s="186"/>
      <c r="I94" s="189"/>
      <c r="J94" s="200">
        <f>BK94</f>
        <v>0</v>
      </c>
      <c r="K94" s="186"/>
      <c r="L94" s="191"/>
      <c r="M94" s="192"/>
      <c r="N94" s="193"/>
      <c r="O94" s="193"/>
      <c r="P94" s="194">
        <f>SUM(P95:P137)</f>
        <v>0</v>
      </c>
      <c r="Q94" s="193"/>
      <c r="R94" s="194">
        <f>SUM(R95:R137)</f>
        <v>0.00084000000000000003</v>
      </c>
      <c r="S94" s="193"/>
      <c r="T94" s="195">
        <f>SUM(T95:T137)</f>
        <v>1.9968000000000001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6" t="s">
        <v>80</v>
      </c>
      <c r="AT94" s="197" t="s">
        <v>74</v>
      </c>
      <c r="AU94" s="197" t="s">
        <v>80</v>
      </c>
      <c r="AY94" s="196" t="s">
        <v>147</v>
      </c>
      <c r="BK94" s="198">
        <f>SUM(BK95:BK137)</f>
        <v>0</v>
      </c>
    </row>
    <row r="95" s="2" customFormat="1" ht="37.8" customHeight="1">
      <c r="A95" s="41"/>
      <c r="B95" s="42"/>
      <c r="C95" s="201" t="s">
        <v>80</v>
      </c>
      <c r="D95" s="201" t="s">
        <v>149</v>
      </c>
      <c r="E95" s="202" t="s">
        <v>150</v>
      </c>
      <c r="F95" s="203" t="s">
        <v>151</v>
      </c>
      <c r="G95" s="204" t="s">
        <v>152</v>
      </c>
      <c r="H95" s="205">
        <v>1</v>
      </c>
      <c r="I95" s="206"/>
      <c r="J95" s="207">
        <f>ROUND(I95*H95,2)</f>
        <v>0</v>
      </c>
      <c r="K95" s="203" t="s">
        <v>153</v>
      </c>
      <c r="L95" s="47"/>
      <c r="M95" s="208" t="s">
        <v>19</v>
      </c>
      <c r="N95" s="209" t="s">
        <v>46</v>
      </c>
      <c r="O95" s="87"/>
      <c r="P95" s="210">
        <f>O95*H95</f>
        <v>0</v>
      </c>
      <c r="Q95" s="210">
        <v>0</v>
      </c>
      <c r="R95" s="210">
        <f>Q95*H95</f>
        <v>0</v>
      </c>
      <c r="S95" s="210">
        <v>0.26000000000000001</v>
      </c>
      <c r="T95" s="211">
        <f>S95*H95</f>
        <v>0.26000000000000001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2" t="s">
        <v>154</v>
      </c>
      <c r="AT95" s="212" t="s">
        <v>149</v>
      </c>
      <c r="AU95" s="212" t="s">
        <v>84</v>
      </c>
      <c r="AY95" s="20" t="s">
        <v>147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20" t="s">
        <v>80</v>
      </c>
      <c r="BK95" s="213">
        <f>ROUND(I95*H95,2)</f>
        <v>0</v>
      </c>
      <c r="BL95" s="20" t="s">
        <v>154</v>
      </c>
      <c r="BM95" s="212" t="s">
        <v>155</v>
      </c>
    </row>
    <row r="96" s="2" customFormat="1">
      <c r="A96" s="41"/>
      <c r="B96" s="42"/>
      <c r="C96" s="43"/>
      <c r="D96" s="214" t="s">
        <v>156</v>
      </c>
      <c r="E96" s="43"/>
      <c r="F96" s="215" t="s">
        <v>157</v>
      </c>
      <c r="G96" s="43"/>
      <c r="H96" s="43"/>
      <c r="I96" s="216"/>
      <c r="J96" s="43"/>
      <c r="K96" s="43"/>
      <c r="L96" s="47"/>
      <c r="M96" s="217"/>
      <c r="N96" s="218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156</v>
      </c>
      <c r="AU96" s="20" t="s">
        <v>84</v>
      </c>
    </row>
    <row r="97" s="13" customFormat="1">
      <c r="A97" s="13"/>
      <c r="B97" s="219"/>
      <c r="C97" s="220"/>
      <c r="D97" s="221" t="s">
        <v>158</v>
      </c>
      <c r="E97" s="222" t="s">
        <v>19</v>
      </c>
      <c r="F97" s="223" t="s">
        <v>159</v>
      </c>
      <c r="G97" s="220"/>
      <c r="H97" s="222" t="s">
        <v>19</v>
      </c>
      <c r="I97" s="224"/>
      <c r="J97" s="220"/>
      <c r="K97" s="220"/>
      <c r="L97" s="225"/>
      <c r="M97" s="226"/>
      <c r="N97" s="227"/>
      <c r="O97" s="227"/>
      <c r="P97" s="227"/>
      <c r="Q97" s="227"/>
      <c r="R97" s="227"/>
      <c r="S97" s="227"/>
      <c r="T97" s="228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29" t="s">
        <v>158</v>
      </c>
      <c r="AU97" s="229" t="s">
        <v>84</v>
      </c>
      <c r="AV97" s="13" t="s">
        <v>80</v>
      </c>
      <c r="AW97" s="13" t="s">
        <v>36</v>
      </c>
      <c r="AX97" s="13" t="s">
        <v>75</v>
      </c>
      <c r="AY97" s="229" t="s">
        <v>147</v>
      </c>
    </row>
    <row r="98" s="14" customFormat="1">
      <c r="A98" s="14"/>
      <c r="B98" s="230"/>
      <c r="C98" s="231"/>
      <c r="D98" s="221" t="s">
        <v>158</v>
      </c>
      <c r="E98" s="232" t="s">
        <v>19</v>
      </c>
      <c r="F98" s="233" t="s">
        <v>160</v>
      </c>
      <c r="G98" s="231"/>
      <c r="H98" s="234">
        <v>1</v>
      </c>
      <c r="I98" s="235"/>
      <c r="J98" s="231"/>
      <c r="K98" s="231"/>
      <c r="L98" s="236"/>
      <c r="M98" s="237"/>
      <c r="N98" s="238"/>
      <c r="O98" s="238"/>
      <c r="P98" s="238"/>
      <c r="Q98" s="238"/>
      <c r="R98" s="238"/>
      <c r="S98" s="238"/>
      <c r="T98" s="239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0" t="s">
        <v>158</v>
      </c>
      <c r="AU98" s="240" t="s">
        <v>84</v>
      </c>
      <c r="AV98" s="14" t="s">
        <v>84</v>
      </c>
      <c r="AW98" s="14" t="s">
        <v>36</v>
      </c>
      <c r="AX98" s="14" t="s">
        <v>75</v>
      </c>
      <c r="AY98" s="240" t="s">
        <v>147</v>
      </c>
    </row>
    <row r="99" s="15" customFormat="1">
      <c r="A99" s="15"/>
      <c r="B99" s="241"/>
      <c r="C99" s="242"/>
      <c r="D99" s="221" t="s">
        <v>158</v>
      </c>
      <c r="E99" s="243" t="s">
        <v>19</v>
      </c>
      <c r="F99" s="244" t="s">
        <v>161</v>
      </c>
      <c r="G99" s="242"/>
      <c r="H99" s="245">
        <v>1</v>
      </c>
      <c r="I99" s="246"/>
      <c r="J99" s="242"/>
      <c r="K99" s="242"/>
      <c r="L99" s="247"/>
      <c r="M99" s="248"/>
      <c r="N99" s="249"/>
      <c r="O99" s="249"/>
      <c r="P99" s="249"/>
      <c r="Q99" s="249"/>
      <c r="R99" s="249"/>
      <c r="S99" s="249"/>
      <c r="T99" s="250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51" t="s">
        <v>158</v>
      </c>
      <c r="AU99" s="251" t="s">
        <v>84</v>
      </c>
      <c r="AV99" s="15" t="s">
        <v>154</v>
      </c>
      <c r="AW99" s="15" t="s">
        <v>36</v>
      </c>
      <c r="AX99" s="15" t="s">
        <v>80</v>
      </c>
      <c r="AY99" s="251" t="s">
        <v>147</v>
      </c>
    </row>
    <row r="100" s="2" customFormat="1" ht="33" customHeight="1">
      <c r="A100" s="41"/>
      <c r="B100" s="42"/>
      <c r="C100" s="201" t="s">
        <v>84</v>
      </c>
      <c r="D100" s="201" t="s">
        <v>149</v>
      </c>
      <c r="E100" s="202" t="s">
        <v>162</v>
      </c>
      <c r="F100" s="203" t="s">
        <v>163</v>
      </c>
      <c r="G100" s="204" t="s">
        <v>152</v>
      </c>
      <c r="H100" s="205">
        <v>3.4039999999999999</v>
      </c>
      <c r="I100" s="206"/>
      <c r="J100" s="207">
        <f>ROUND(I100*H100,2)</f>
        <v>0</v>
      </c>
      <c r="K100" s="203" t="s">
        <v>153</v>
      </c>
      <c r="L100" s="47"/>
      <c r="M100" s="208" t="s">
        <v>19</v>
      </c>
      <c r="N100" s="209" t="s">
        <v>46</v>
      </c>
      <c r="O100" s="87"/>
      <c r="P100" s="210">
        <f>O100*H100</f>
        <v>0</v>
      </c>
      <c r="Q100" s="210">
        <v>0</v>
      </c>
      <c r="R100" s="210">
        <f>Q100*H100</f>
        <v>0</v>
      </c>
      <c r="S100" s="210">
        <v>0.45000000000000001</v>
      </c>
      <c r="T100" s="211">
        <f>S100*H100</f>
        <v>1.5318000000000001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2" t="s">
        <v>154</v>
      </c>
      <c r="AT100" s="212" t="s">
        <v>149</v>
      </c>
      <c r="AU100" s="212" t="s">
        <v>84</v>
      </c>
      <c r="AY100" s="20" t="s">
        <v>147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20" t="s">
        <v>80</v>
      </c>
      <c r="BK100" s="213">
        <f>ROUND(I100*H100,2)</f>
        <v>0</v>
      </c>
      <c r="BL100" s="20" t="s">
        <v>154</v>
      </c>
      <c r="BM100" s="212" t="s">
        <v>164</v>
      </c>
    </row>
    <row r="101" s="2" customFormat="1">
      <c r="A101" s="41"/>
      <c r="B101" s="42"/>
      <c r="C101" s="43"/>
      <c r="D101" s="214" t="s">
        <v>156</v>
      </c>
      <c r="E101" s="43"/>
      <c r="F101" s="215" t="s">
        <v>165</v>
      </c>
      <c r="G101" s="43"/>
      <c r="H101" s="43"/>
      <c r="I101" s="216"/>
      <c r="J101" s="43"/>
      <c r="K101" s="43"/>
      <c r="L101" s="47"/>
      <c r="M101" s="217"/>
      <c r="N101" s="218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156</v>
      </c>
      <c r="AU101" s="20" t="s">
        <v>84</v>
      </c>
    </row>
    <row r="102" s="13" customFormat="1">
      <c r="A102" s="13"/>
      <c r="B102" s="219"/>
      <c r="C102" s="220"/>
      <c r="D102" s="221" t="s">
        <v>158</v>
      </c>
      <c r="E102" s="222" t="s">
        <v>19</v>
      </c>
      <c r="F102" s="223" t="s">
        <v>166</v>
      </c>
      <c r="G102" s="220"/>
      <c r="H102" s="222" t="s">
        <v>19</v>
      </c>
      <c r="I102" s="224"/>
      <c r="J102" s="220"/>
      <c r="K102" s="220"/>
      <c r="L102" s="225"/>
      <c r="M102" s="226"/>
      <c r="N102" s="227"/>
      <c r="O102" s="227"/>
      <c r="P102" s="227"/>
      <c r="Q102" s="227"/>
      <c r="R102" s="227"/>
      <c r="S102" s="227"/>
      <c r="T102" s="228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29" t="s">
        <v>158</v>
      </c>
      <c r="AU102" s="229" t="s">
        <v>84</v>
      </c>
      <c r="AV102" s="13" t="s">
        <v>80</v>
      </c>
      <c r="AW102" s="13" t="s">
        <v>36</v>
      </c>
      <c r="AX102" s="13" t="s">
        <v>75</v>
      </c>
      <c r="AY102" s="229" t="s">
        <v>147</v>
      </c>
    </row>
    <row r="103" s="14" customFormat="1">
      <c r="A103" s="14"/>
      <c r="B103" s="230"/>
      <c r="C103" s="231"/>
      <c r="D103" s="221" t="s">
        <v>158</v>
      </c>
      <c r="E103" s="232" t="s">
        <v>19</v>
      </c>
      <c r="F103" s="233" t="s">
        <v>167</v>
      </c>
      <c r="G103" s="231"/>
      <c r="H103" s="234">
        <v>3.4039999999999999</v>
      </c>
      <c r="I103" s="235"/>
      <c r="J103" s="231"/>
      <c r="K103" s="231"/>
      <c r="L103" s="236"/>
      <c r="M103" s="237"/>
      <c r="N103" s="238"/>
      <c r="O103" s="238"/>
      <c r="P103" s="238"/>
      <c r="Q103" s="238"/>
      <c r="R103" s="238"/>
      <c r="S103" s="238"/>
      <c r="T103" s="239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0" t="s">
        <v>158</v>
      </c>
      <c r="AU103" s="240" t="s">
        <v>84</v>
      </c>
      <c r="AV103" s="14" t="s">
        <v>84</v>
      </c>
      <c r="AW103" s="14" t="s">
        <v>36</v>
      </c>
      <c r="AX103" s="14" t="s">
        <v>75</v>
      </c>
      <c r="AY103" s="240" t="s">
        <v>147</v>
      </c>
    </row>
    <row r="104" s="15" customFormat="1">
      <c r="A104" s="15"/>
      <c r="B104" s="241"/>
      <c r="C104" s="242"/>
      <c r="D104" s="221" t="s">
        <v>158</v>
      </c>
      <c r="E104" s="243" t="s">
        <v>19</v>
      </c>
      <c r="F104" s="244" t="s">
        <v>161</v>
      </c>
      <c r="G104" s="242"/>
      <c r="H104" s="245">
        <v>3.4039999999999999</v>
      </c>
      <c r="I104" s="246"/>
      <c r="J104" s="242"/>
      <c r="K104" s="242"/>
      <c r="L104" s="247"/>
      <c r="M104" s="248"/>
      <c r="N104" s="249"/>
      <c r="O104" s="249"/>
      <c r="P104" s="249"/>
      <c r="Q104" s="249"/>
      <c r="R104" s="249"/>
      <c r="S104" s="249"/>
      <c r="T104" s="250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51" t="s">
        <v>158</v>
      </c>
      <c r="AU104" s="251" t="s">
        <v>84</v>
      </c>
      <c r="AV104" s="15" t="s">
        <v>154</v>
      </c>
      <c r="AW104" s="15" t="s">
        <v>36</v>
      </c>
      <c r="AX104" s="15" t="s">
        <v>80</v>
      </c>
      <c r="AY104" s="251" t="s">
        <v>147</v>
      </c>
    </row>
    <row r="105" s="2" customFormat="1" ht="24.15" customHeight="1">
      <c r="A105" s="41"/>
      <c r="B105" s="42"/>
      <c r="C105" s="201" t="s">
        <v>168</v>
      </c>
      <c r="D105" s="201" t="s">
        <v>149</v>
      </c>
      <c r="E105" s="202" t="s">
        <v>169</v>
      </c>
      <c r="F105" s="203" t="s">
        <v>170</v>
      </c>
      <c r="G105" s="204" t="s">
        <v>171</v>
      </c>
      <c r="H105" s="205">
        <v>1</v>
      </c>
      <c r="I105" s="206"/>
      <c r="J105" s="207">
        <f>ROUND(I105*H105,2)</f>
        <v>0</v>
      </c>
      <c r="K105" s="203" t="s">
        <v>153</v>
      </c>
      <c r="L105" s="47"/>
      <c r="M105" s="208" t="s">
        <v>19</v>
      </c>
      <c r="N105" s="209" t="s">
        <v>46</v>
      </c>
      <c r="O105" s="87"/>
      <c r="P105" s="210">
        <f>O105*H105</f>
        <v>0</v>
      </c>
      <c r="Q105" s="210">
        <v>0</v>
      </c>
      <c r="R105" s="210">
        <f>Q105*H105</f>
        <v>0</v>
      </c>
      <c r="S105" s="210">
        <v>0.20499999999999999</v>
      </c>
      <c r="T105" s="211">
        <f>S105*H105</f>
        <v>0.20499999999999999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12" t="s">
        <v>154</v>
      </c>
      <c r="AT105" s="212" t="s">
        <v>149</v>
      </c>
      <c r="AU105" s="212" t="s">
        <v>84</v>
      </c>
      <c r="AY105" s="20" t="s">
        <v>147</v>
      </c>
      <c r="BE105" s="213">
        <f>IF(N105="základní",J105,0)</f>
        <v>0</v>
      </c>
      <c r="BF105" s="213">
        <f>IF(N105="snížená",J105,0)</f>
        <v>0</v>
      </c>
      <c r="BG105" s="213">
        <f>IF(N105="zákl. přenesená",J105,0)</f>
        <v>0</v>
      </c>
      <c r="BH105" s="213">
        <f>IF(N105="sníž. přenesená",J105,0)</f>
        <v>0</v>
      </c>
      <c r="BI105" s="213">
        <f>IF(N105="nulová",J105,0)</f>
        <v>0</v>
      </c>
      <c r="BJ105" s="20" t="s">
        <v>80</v>
      </c>
      <c r="BK105" s="213">
        <f>ROUND(I105*H105,2)</f>
        <v>0</v>
      </c>
      <c r="BL105" s="20" t="s">
        <v>154</v>
      </c>
      <c r="BM105" s="212" t="s">
        <v>172</v>
      </c>
    </row>
    <row r="106" s="2" customFormat="1">
      <c r="A106" s="41"/>
      <c r="B106" s="42"/>
      <c r="C106" s="43"/>
      <c r="D106" s="214" t="s">
        <v>156</v>
      </c>
      <c r="E106" s="43"/>
      <c r="F106" s="215" t="s">
        <v>173</v>
      </c>
      <c r="G106" s="43"/>
      <c r="H106" s="43"/>
      <c r="I106" s="216"/>
      <c r="J106" s="43"/>
      <c r="K106" s="43"/>
      <c r="L106" s="47"/>
      <c r="M106" s="217"/>
      <c r="N106" s="218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156</v>
      </c>
      <c r="AU106" s="20" t="s">
        <v>84</v>
      </c>
    </row>
    <row r="107" s="13" customFormat="1">
      <c r="A107" s="13"/>
      <c r="B107" s="219"/>
      <c r="C107" s="220"/>
      <c r="D107" s="221" t="s">
        <v>158</v>
      </c>
      <c r="E107" s="222" t="s">
        <v>19</v>
      </c>
      <c r="F107" s="223" t="s">
        <v>174</v>
      </c>
      <c r="G107" s="220"/>
      <c r="H107" s="222" t="s">
        <v>19</v>
      </c>
      <c r="I107" s="224"/>
      <c r="J107" s="220"/>
      <c r="K107" s="220"/>
      <c r="L107" s="225"/>
      <c r="M107" s="226"/>
      <c r="N107" s="227"/>
      <c r="O107" s="227"/>
      <c r="P107" s="227"/>
      <c r="Q107" s="227"/>
      <c r="R107" s="227"/>
      <c r="S107" s="227"/>
      <c r="T107" s="228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29" t="s">
        <v>158</v>
      </c>
      <c r="AU107" s="229" t="s">
        <v>84</v>
      </c>
      <c r="AV107" s="13" t="s">
        <v>80</v>
      </c>
      <c r="AW107" s="13" t="s">
        <v>36</v>
      </c>
      <c r="AX107" s="13" t="s">
        <v>75</v>
      </c>
      <c r="AY107" s="229" t="s">
        <v>147</v>
      </c>
    </row>
    <row r="108" s="14" customFormat="1">
      <c r="A108" s="14"/>
      <c r="B108" s="230"/>
      <c r="C108" s="231"/>
      <c r="D108" s="221" t="s">
        <v>158</v>
      </c>
      <c r="E108" s="232" t="s">
        <v>19</v>
      </c>
      <c r="F108" s="233" t="s">
        <v>175</v>
      </c>
      <c r="G108" s="231"/>
      <c r="H108" s="234">
        <v>1</v>
      </c>
      <c r="I108" s="235"/>
      <c r="J108" s="231"/>
      <c r="K108" s="231"/>
      <c r="L108" s="236"/>
      <c r="M108" s="237"/>
      <c r="N108" s="238"/>
      <c r="O108" s="238"/>
      <c r="P108" s="238"/>
      <c r="Q108" s="238"/>
      <c r="R108" s="238"/>
      <c r="S108" s="238"/>
      <c r="T108" s="239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0" t="s">
        <v>158</v>
      </c>
      <c r="AU108" s="240" t="s">
        <v>84</v>
      </c>
      <c r="AV108" s="14" t="s">
        <v>84</v>
      </c>
      <c r="AW108" s="14" t="s">
        <v>36</v>
      </c>
      <c r="AX108" s="14" t="s">
        <v>75</v>
      </c>
      <c r="AY108" s="240" t="s">
        <v>147</v>
      </c>
    </row>
    <row r="109" s="15" customFormat="1">
      <c r="A109" s="15"/>
      <c r="B109" s="241"/>
      <c r="C109" s="242"/>
      <c r="D109" s="221" t="s">
        <v>158</v>
      </c>
      <c r="E109" s="243" t="s">
        <v>19</v>
      </c>
      <c r="F109" s="244" t="s">
        <v>161</v>
      </c>
      <c r="G109" s="242"/>
      <c r="H109" s="245">
        <v>1</v>
      </c>
      <c r="I109" s="246"/>
      <c r="J109" s="242"/>
      <c r="K109" s="242"/>
      <c r="L109" s="247"/>
      <c r="M109" s="248"/>
      <c r="N109" s="249"/>
      <c r="O109" s="249"/>
      <c r="P109" s="249"/>
      <c r="Q109" s="249"/>
      <c r="R109" s="249"/>
      <c r="S109" s="249"/>
      <c r="T109" s="250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1" t="s">
        <v>158</v>
      </c>
      <c r="AU109" s="251" t="s">
        <v>84</v>
      </c>
      <c r="AV109" s="15" t="s">
        <v>154</v>
      </c>
      <c r="AW109" s="15" t="s">
        <v>36</v>
      </c>
      <c r="AX109" s="15" t="s">
        <v>80</v>
      </c>
      <c r="AY109" s="251" t="s">
        <v>147</v>
      </c>
    </row>
    <row r="110" s="2" customFormat="1" ht="24.15" customHeight="1">
      <c r="A110" s="41"/>
      <c r="B110" s="42"/>
      <c r="C110" s="201" t="s">
        <v>154</v>
      </c>
      <c r="D110" s="201" t="s">
        <v>149</v>
      </c>
      <c r="E110" s="202" t="s">
        <v>176</v>
      </c>
      <c r="F110" s="203" t="s">
        <v>177</v>
      </c>
      <c r="G110" s="204" t="s">
        <v>178</v>
      </c>
      <c r="H110" s="205">
        <v>10.792999999999999</v>
      </c>
      <c r="I110" s="206"/>
      <c r="J110" s="207">
        <f>ROUND(I110*H110,2)</f>
        <v>0</v>
      </c>
      <c r="K110" s="203" t="s">
        <v>153</v>
      </c>
      <c r="L110" s="47"/>
      <c r="M110" s="208" t="s">
        <v>19</v>
      </c>
      <c r="N110" s="209" t="s">
        <v>46</v>
      </c>
      <c r="O110" s="87"/>
      <c r="P110" s="210">
        <f>O110*H110</f>
        <v>0</v>
      </c>
      <c r="Q110" s="210">
        <v>0</v>
      </c>
      <c r="R110" s="210">
        <f>Q110*H110</f>
        <v>0</v>
      </c>
      <c r="S110" s="210">
        <v>0</v>
      </c>
      <c r="T110" s="211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12" t="s">
        <v>154</v>
      </c>
      <c r="AT110" s="212" t="s">
        <v>149</v>
      </c>
      <c r="AU110" s="212" t="s">
        <v>84</v>
      </c>
      <c r="AY110" s="20" t="s">
        <v>147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20" t="s">
        <v>80</v>
      </c>
      <c r="BK110" s="213">
        <f>ROUND(I110*H110,2)</f>
        <v>0</v>
      </c>
      <c r="BL110" s="20" t="s">
        <v>154</v>
      </c>
      <c r="BM110" s="212" t="s">
        <v>179</v>
      </c>
    </row>
    <row r="111" s="2" customFormat="1">
      <c r="A111" s="41"/>
      <c r="B111" s="42"/>
      <c r="C111" s="43"/>
      <c r="D111" s="214" t="s">
        <v>156</v>
      </c>
      <c r="E111" s="43"/>
      <c r="F111" s="215" t="s">
        <v>180</v>
      </c>
      <c r="G111" s="43"/>
      <c r="H111" s="43"/>
      <c r="I111" s="216"/>
      <c r="J111" s="43"/>
      <c r="K111" s="43"/>
      <c r="L111" s="47"/>
      <c r="M111" s="217"/>
      <c r="N111" s="218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156</v>
      </c>
      <c r="AU111" s="20" t="s">
        <v>84</v>
      </c>
    </row>
    <row r="112" s="13" customFormat="1">
      <c r="A112" s="13"/>
      <c r="B112" s="219"/>
      <c r="C112" s="220"/>
      <c r="D112" s="221" t="s">
        <v>158</v>
      </c>
      <c r="E112" s="222" t="s">
        <v>19</v>
      </c>
      <c r="F112" s="223" t="s">
        <v>181</v>
      </c>
      <c r="G112" s="220"/>
      <c r="H112" s="222" t="s">
        <v>19</v>
      </c>
      <c r="I112" s="224"/>
      <c r="J112" s="220"/>
      <c r="K112" s="220"/>
      <c r="L112" s="225"/>
      <c r="M112" s="226"/>
      <c r="N112" s="227"/>
      <c r="O112" s="227"/>
      <c r="P112" s="227"/>
      <c r="Q112" s="227"/>
      <c r="R112" s="227"/>
      <c r="S112" s="227"/>
      <c r="T112" s="228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29" t="s">
        <v>158</v>
      </c>
      <c r="AU112" s="229" t="s">
        <v>84</v>
      </c>
      <c r="AV112" s="13" t="s">
        <v>80</v>
      </c>
      <c r="AW112" s="13" t="s">
        <v>36</v>
      </c>
      <c r="AX112" s="13" t="s">
        <v>75</v>
      </c>
      <c r="AY112" s="229" t="s">
        <v>147</v>
      </c>
    </row>
    <row r="113" s="14" customFormat="1">
      <c r="A113" s="14"/>
      <c r="B113" s="230"/>
      <c r="C113" s="231"/>
      <c r="D113" s="221" t="s">
        <v>158</v>
      </c>
      <c r="E113" s="232" t="s">
        <v>19</v>
      </c>
      <c r="F113" s="233" t="s">
        <v>182</v>
      </c>
      <c r="G113" s="231"/>
      <c r="H113" s="234">
        <v>10.792999999999999</v>
      </c>
      <c r="I113" s="235"/>
      <c r="J113" s="231"/>
      <c r="K113" s="231"/>
      <c r="L113" s="236"/>
      <c r="M113" s="237"/>
      <c r="N113" s="238"/>
      <c r="O113" s="238"/>
      <c r="P113" s="238"/>
      <c r="Q113" s="238"/>
      <c r="R113" s="238"/>
      <c r="S113" s="238"/>
      <c r="T113" s="239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0" t="s">
        <v>158</v>
      </c>
      <c r="AU113" s="240" t="s">
        <v>84</v>
      </c>
      <c r="AV113" s="14" t="s">
        <v>84</v>
      </c>
      <c r="AW113" s="14" t="s">
        <v>36</v>
      </c>
      <c r="AX113" s="14" t="s">
        <v>75</v>
      </c>
      <c r="AY113" s="240" t="s">
        <v>147</v>
      </c>
    </row>
    <row r="114" s="16" customFormat="1">
      <c r="A114" s="16"/>
      <c r="B114" s="252"/>
      <c r="C114" s="253"/>
      <c r="D114" s="221" t="s">
        <v>158</v>
      </c>
      <c r="E114" s="254" t="s">
        <v>82</v>
      </c>
      <c r="F114" s="255" t="s">
        <v>183</v>
      </c>
      <c r="G114" s="253"/>
      <c r="H114" s="256">
        <v>10.792999999999999</v>
      </c>
      <c r="I114" s="257"/>
      <c r="J114" s="253"/>
      <c r="K114" s="253"/>
      <c r="L114" s="258"/>
      <c r="M114" s="259"/>
      <c r="N114" s="260"/>
      <c r="O114" s="260"/>
      <c r="P114" s="260"/>
      <c r="Q114" s="260"/>
      <c r="R114" s="260"/>
      <c r="S114" s="260"/>
      <c r="T114" s="261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T114" s="262" t="s">
        <v>158</v>
      </c>
      <c r="AU114" s="262" t="s">
        <v>84</v>
      </c>
      <c r="AV114" s="16" t="s">
        <v>168</v>
      </c>
      <c r="AW114" s="16" t="s">
        <v>36</v>
      </c>
      <c r="AX114" s="16" t="s">
        <v>75</v>
      </c>
      <c r="AY114" s="262" t="s">
        <v>147</v>
      </c>
    </row>
    <row r="115" s="15" customFormat="1">
      <c r="A115" s="15"/>
      <c r="B115" s="241"/>
      <c r="C115" s="242"/>
      <c r="D115" s="221" t="s">
        <v>158</v>
      </c>
      <c r="E115" s="243" t="s">
        <v>19</v>
      </c>
      <c r="F115" s="244" t="s">
        <v>161</v>
      </c>
      <c r="G115" s="242"/>
      <c r="H115" s="245">
        <v>10.792999999999999</v>
      </c>
      <c r="I115" s="246"/>
      <c r="J115" s="242"/>
      <c r="K115" s="242"/>
      <c r="L115" s="247"/>
      <c r="M115" s="248"/>
      <c r="N115" s="249"/>
      <c r="O115" s="249"/>
      <c r="P115" s="249"/>
      <c r="Q115" s="249"/>
      <c r="R115" s="249"/>
      <c r="S115" s="249"/>
      <c r="T115" s="250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51" t="s">
        <v>158</v>
      </c>
      <c r="AU115" s="251" t="s">
        <v>84</v>
      </c>
      <c r="AV115" s="15" t="s">
        <v>154</v>
      </c>
      <c r="AW115" s="15" t="s">
        <v>36</v>
      </c>
      <c r="AX115" s="15" t="s">
        <v>80</v>
      </c>
      <c r="AY115" s="251" t="s">
        <v>147</v>
      </c>
    </row>
    <row r="116" s="2" customFormat="1" ht="24.15" customHeight="1">
      <c r="A116" s="41"/>
      <c r="B116" s="42"/>
      <c r="C116" s="201" t="s">
        <v>184</v>
      </c>
      <c r="D116" s="201" t="s">
        <v>149</v>
      </c>
      <c r="E116" s="202" t="s">
        <v>185</v>
      </c>
      <c r="F116" s="203" t="s">
        <v>186</v>
      </c>
      <c r="G116" s="204" t="s">
        <v>178</v>
      </c>
      <c r="H116" s="205">
        <v>0.39100000000000001</v>
      </c>
      <c r="I116" s="206"/>
      <c r="J116" s="207">
        <f>ROUND(I116*H116,2)</f>
        <v>0</v>
      </c>
      <c r="K116" s="203" t="s">
        <v>153</v>
      </c>
      <c r="L116" s="47"/>
      <c r="M116" s="208" t="s">
        <v>19</v>
      </c>
      <c r="N116" s="209" t="s">
        <v>46</v>
      </c>
      <c r="O116" s="87"/>
      <c r="P116" s="210">
        <f>O116*H116</f>
        <v>0</v>
      </c>
      <c r="Q116" s="210">
        <v>0</v>
      </c>
      <c r="R116" s="210">
        <f>Q116*H116</f>
        <v>0</v>
      </c>
      <c r="S116" s="210">
        <v>0</v>
      </c>
      <c r="T116" s="211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12" t="s">
        <v>154</v>
      </c>
      <c r="AT116" s="212" t="s">
        <v>149</v>
      </c>
      <c r="AU116" s="212" t="s">
        <v>84</v>
      </c>
      <c r="AY116" s="20" t="s">
        <v>147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20" t="s">
        <v>80</v>
      </c>
      <c r="BK116" s="213">
        <f>ROUND(I116*H116,2)</f>
        <v>0</v>
      </c>
      <c r="BL116" s="20" t="s">
        <v>154</v>
      </c>
      <c r="BM116" s="212" t="s">
        <v>187</v>
      </c>
    </row>
    <row r="117" s="2" customFormat="1">
      <c r="A117" s="41"/>
      <c r="B117" s="42"/>
      <c r="C117" s="43"/>
      <c r="D117" s="214" t="s">
        <v>156</v>
      </c>
      <c r="E117" s="43"/>
      <c r="F117" s="215" t="s">
        <v>188</v>
      </c>
      <c r="G117" s="43"/>
      <c r="H117" s="43"/>
      <c r="I117" s="216"/>
      <c r="J117" s="43"/>
      <c r="K117" s="43"/>
      <c r="L117" s="47"/>
      <c r="M117" s="217"/>
      <c r="N117" s="218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156</v>
      </c>
      <c r="AU117" s="20" t="s">
        <v>84</v>
      </c>
    </row>
    <row r="118" s="13" customFormat="1">
      <c r="A118" s="13"/>
      <c r="B118" s="219"/>
      <c r="C118" s="220"/>
      <c r="D118" s="221" t="s">
        <v>158</v>
      </c>
      <c r="E118" s="222" t="s">
        <v>19</v>
      </c>
      <c r="F118" s="223" t="s">
        <v>189</v>
      </c>
      <c r="G118" s="220"/>
      <c r="H118" s="222" t="s">
        <v>19</v>
      </c>
      <c r="I118" s="224"/>
      <c r="J118" s="220"/>
      <c r="K118" s="220"/>
      <c r="L118" s="225"/>
      <c r="M118" s="226"/>
      <c r="N118" s="227"/>
      <c r="O118" s="227"/>
      <c r="P118" s="227"/>
      <c r="Q118" s="227"/>
      <c r="R118" s="227"/>
      <c r="S118" s="227"/>
      <c r="T118" s="228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29" t="s">
        <v>158</v>
      </c>
      <c r="AU118" s="229" t="s">
        <v>84</v>
      </c>
      <c r="AV118" s="13" t="s">
        <v>80</v>
      </c>
      <c r="AW118" s="13" t="s">
        <v>36</v>
      </c>
      <c r="AX118" s="13" t="s">
        <v>75</v>
      </c>
      <c r="AY118" s="229" t="s">
        <v>147</v>
      </c>
    </row>
    <row r="119" s="14" customFormat="1">
      <c r="A119" s="14"/>
      <c r="B119" s="230"/>
      <c r="C119" s="231"/>
      <c r="D119" s="221" t="s">
        <v>158</v>
      </c>
      <c r="E119" s="232" t="s">
        <v>19</v>
      </c>
      <c r="F119" s="233" t="s">
        <v>190</v>
      </c>
      <c r="G119" s="231"/>
      <c r="H119" s="234">
        <v>0.39100000000000001</v>
      </c>
      <c r="I119" s="235"/>
      <c r="J119" s="231"/>
      <c r="K119" s="231"/>
      <c r="L119" s="236"/>
      <c r="M119" s="237"/>
      <c r="N119" s="238"/>
      <c r="O119" s="238"/>
      <c r="P119" s="238"/>
      <c r="Q119" s="238"/>
      <c r="R119" s="238"/>
      <c r="S119" s="238"/>
      <c r="T119" s="239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0" t="s">
        <v>158</v>
      </c>
      <c r="AU119" s="240" t="s">
        <v>84</v>
      </c>
      <c r="AV119" s="14" t="s">
        <v>84</v>
      </c>
      <c r="AW119" s="14" t="s">
        <v>36</v>
      </c>
      <c r="AX119" s="14" t="s">
        <v>75</v>
      </c>
      <c r="AY119" s="240" t="s">
        <v>147</v>
      </c>
    </row>
    <row r="120" s="16" customFormat="1">
      <c r="A120" s="16"/>
      <c r="B120" s="252"/>
      <c r="C120" s="253"/>
      <c r="D120" s="221" t="s">
        <v>158</v>
      </c>
      <c r="E120" s="254" t="s">
        <v>85</v>
      </c>
      <c r="F120" s="255" t="s">
        <v>183</v>
      </c>
      <c r="G120" s="253"/>
      <c r="H120" s="256">
        <v>0.39100000000000001</v>
      </c>
      <c r="I120" s="257"/>
      <c r="J120" s="253"/>
      <c r="K120" s="253"/>
      <c r="L120" s="258"/>
      <c r="M120" s="259"/>
      <c r="N120" s="260"/>
      <c r="O120" s="260"/>
      <c r="P120" s="260"/>
      <c r="Q120" s="260"/>
      <c r="R120" s="260"/>
      <c r="S120" s="260"/>
      <c r="T120" s="261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T120" s="262" t="s">
        <v>158</v>
      </c>
      <c r="AU120" s="262" t="s">
        <v>84</v>
      </c>
      <c r="AV120" s="16" t="s">
        <v>168</v>
      </c>
      <c r="AW120" s="16" t="s">
        <v>36</v>
      </c>
      <c r="AX120" s="16" t="s">
        <v>75</v>
      </c>
      <c r="AY120" s="262" t="s">
        <v>147</v>
      </c>
    </row>
    <row r="121" s="15" customFormat="1">
      <c r="A121" s="15"/>
      <c r="B121" s="241"/>
      <c r="C121" s="242"/>
      <c r="D121" s="221" t="s">
        <v>158</v>
      </c>
      <c r="E121" s="243" t="s">
        <v>19</v>
      </c>
      <c r="F121" s="244" t="s">
        <v>161</v>
      </c>
      <c r="G121" s="242"/>
      <c r="H121" s="245">
        <v>0.39100000000000001</v>
      </c>
      <c r="I121" s="246"/>
      <c r="J121" s="242"/>
      <c r="K121" s="242"/>
      <c r="L121" s="247"/>
      <c r="M121" s="248"/>
      <c r="N121" s="249"/>
      <c r="O121" s="249"/>
      <c r="P121" s="249"/>
      <c r="Q121" s="249"/>
      <c r="R121" s="249"/>
      <c r="S121" s="249"/>
      <c r="T121" s="250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51" t="s">
        <v>158</v>
      </c>
      <c r="AU121" s="251" t="s">
        <v>84</v>
      </c>
      <c r="AV121" s="15" t="s">
        <v>154</v>
      </c>
      <c r="AW121" s="15" t="s">
        <v>36</v>
      </c>
      <c r="AX121" s="15" t="s">
        <v>80</v>
      </c>
      <c r="AY121" s="251" t="s">
        <v>147</v>
      </c>
    </row>
    <row r="122" s="2" customFormat="1" ht="16.5" customHeight="1">
      <c r="A122" s="41"/>
      <c r="B122" s="42"/>
      <c r="C122" s="201" t="s">
        <v>191</v>
      </c>
      <c r="D122" s="201" t="s">
        <v>149</v>
      </c>
      <c r="E122" s="202" t="s">
        <v>192</v>
      </c>
      <c r="F122" s="203" t="s">
        <v>193</v>
      </c>
      <c r="G122" s="204" t="s">
        <v>194</v>
      </c>
      <c r="H122" s="205">
        <v>1</v>
      </c>
      <c r="I122" s="206"/>
      <c r="J122" s="207">
        <f>ROUND(I122*H122,2)</f>
        <v>0</v>
      </c>
      <c r="K122" s="203" t="s">
        <v>195</v>
      </c>
      <c r="L122" s="47"/>
      <c r="M122" s="208" t="s">
        <v>19</v>
      </c>
      <c r="N122" s="209" t="s">
        <v>46</v>
      </c>
      <c r="O122" s="87"/>
      <c r="P122" s="210">
        <f>O122*H122</f>
        <v>0</v>
      </c>
      <c r="Q122" s="210">
        <v>0.00084000000000000003</v>
      </c>
      <c r="R122" s="210">
        <f>Q122*H122</f>
        <v>0.00084000000000000003</v>
      </c>
      <c r="S122" s="210">
        <v>0</v>
      </c>
      <c r="T122" s="211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12" t="s">
        <v>154</v>
      </c>
      <c r="AT122" s="212" t="s">
        <v>149</v>
      </c>
      <c r="AU122" s="212" t="s">
        <v>84</v>
      </c>
      <c r="AY122" s="20" t="s">
        <v>147</v>
      </c>
      <c r="BE122" s="213">
        <f>IF(N122="základní",J122,0)</f>
        <v>0</v>
      </c>
      <c r="BF122" s="213">
        <f>IF(N122="snížená",J122,0)</f>
        <v>0</v>
      </c>
      <c r="BG122" s="213">
        <f>IF(N122="zákl. přenesená",J122,0)</f>
        <v>0</v>
      </c>
      <c r="BH122" s="213">
        <f>IF(N122="sníž. přenesená",J122,0)</f>
        <v>0</v>
      </c>
      <c r="BI122" s="213">
        <f>IF(N122="nulová",J122,0)</f>
        <v>0</v>
      </c>
      <c r="BJ122" s="20" t="s">
        <v>80</v>
      </c>
      <c r="BK122" s="213">
        <f>ROUND(I122*H122,2)</f>
        <v>0</v>
      </c>
      <c r="BL122" s="20" t="s">
        <v>154</v>
      </c>
      <c r="BM122" s="212" t="s">
        <v>196</v>
      </c>
    </row>
    <row r="123" s="2" customFormat="1" ht="33" customHeight="1">
      <c r="A123" s="41"/>
      <c r="B123" s="42"/>
      <c r="C123" s="201" t="s">
        <v>197</v>
      </c>
      <c r="D123" s="201" t="s">
        <v>149</v>
      </c>
      <c r="E123" s="202" t="s">
        <v>198</v>
      </c>
      <c r="F123" s="203" t="s">
        <v>199</v>
      </c>
      <c r="G123" s="204" t="s">
        <v>178</v>
      </c>
      <c r="H123" s="205">
        <v>11.183999999999999</v>
      </c>
      <c r="I123" s="206"/>
      <c r="J123" s="207">
        <f>ROUND(I123*H123,2)</f>
        <v>0</v>
      </c>
      <c r="K123" s="203" t="s">
        <v>153</v>
      </c>
      <c r="L123" s="47"/>
      <c r="M123" s="208" t="s">
        <v>19</v>
      </c>
      <c r="N123" s="209" t="s">
        <v>46</v>
      </c>
      <c r="O123" s="87"/>
      <c r="P123" s="210">
        <f>O123*H123</f>
        <v>0</v>
      </c>
      <c r="Q123" s="210">
        <v>0</v>
      </c>
      <c r="R123" s="210">
        <f>Q123*H123</f>
        <v>0</v>
      </c>
      <c r="S123" s="210">
        <v>0</v>
      </c>
      <c r="T123" s="211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12" t="s">
        <v>154</v>
      </c>
      <c r="AT123" s="212" t="s">
        <v>149</v>
      </c>
      <c r="AU123" s="212" t="s">
        <v>84</v>
      </c>
      <c r="AY123" s="20" t="s">
        <v>147</v>
      </c>
      <c r="BE123" s="213">
        <f>IF(N123="základní",J123,0)</f>
        <v>0</v>
      </c>
      <c r="BF123" s="213">
        <f>IF(N123="snížená",J123,0)</f>
        <v>0</v>
      </c>
      <c r="BG123" s="213">
        <f>IF(N123="zákl. přenesená",J123,0)</f>
        <v>0</v>
      </c>
      <c r="BH123" s="213">
        <f>IF(N123="sníž. přenesená",J123,0)</f>
        <v>0</v>
      </c>
      <c r="BI123" s="213">
        <f>IF(N123="nulová",J123,0)</f>
        <v>0</v>
      </c>
      <c r="BJ123" s="20" t="s">
        <v>80</v>
      </c>
      <c r="BK123" s="213">
        <f>ROUND(I123*H123,2)</f>
        <v>0</v>
      </c>
      <c r="BL123" s="20" t="s">
        <v>154</v>
      </c>
      <c r="BM123" s="212" t="s">
        <v>200</v>
      </c>
    </row>
    <row r="124" s="2" customFormat="1">
      <c r="A124" s="41"/>
      <c r="B124" s="42"/>
      <c r="C124" s="43"/>
      <c r="D124" s="214" t="s">
        <v>156</v>
      </c>
      <c r="E124" s="43"/>
      <c r="F124" s="215" t="s">
        <v>201</v>
      </c>
      <c r="G124" s="43"/>
      <c r="H124" s="43"/>
      <c r="I124" s="216"/>
      <c r="J124" s="43"/>
      <c r="K124" s="43"/>
      <c r="L124" s="47"/>
      <c r="M124" s="217"/>
      <c r="N124" s="218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156</v>
      </c>
      <c r="AU124" s="20" t="s">
        <v>84</v>
      </c>
    </row>
    <row r="125" s="13" customFormat="1">
      <c r="A125" s="13"/>
      <c r="B125" s="219"/>
      <c r="C125" s="220"/>
      <c r="D125" s="221" t="s">
        <v>158</v>
      </c>
      <c r="E125" s="222" t="s">
        <v>19</v>
      </c>
      <c r="F125" s="223" t="s">
        <v>202</v>
      </c>
      <c r="G125" s="220"/>
      <c r="H125" s="222" t="s">
        <v>19</v>
      </c>
      <c r="I125" s="224"/>
      <c r="J125" s="220"/>
      <c r="K125" s="220"/>
      <c r="L125" s="225"/>
      <c r="M125" s="226"/>
      <c r="N125" s="227"/>
      <c r="O125" s="227"/>
      <c r="P125" s="227"/>
      <c r="Q125" s="227"/>
      <c r="R125" s="227"/>
      <c r="S125" s="227"/>
      <c r="T125" s="22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29" t="s">
        <v>158</v>
      </c>
      <c r="AU125" s="229" t="s">
        <v>84</v>
      </c>
      <c r="AV125" s="13" t="s">
        <v>80</v>
      </c>
      <c r="AW125" s="13" t="s">
        <v>36</v>
      </c>
      <c r="AX125" s="13" t="s">
        <v>75</v>
      </c>
      <c r="AY125" s="229" t="s">
        <v>147</v>
      </c>
    </row>
    <row r="126" s="14" customFormat="1">
      <c r="A126" s="14"/>
      <c r="B126" s="230"/>
      <c r="C126" s="231"/>
      <c r="D126" s="221" t="s">
        <v>158</v>
      </c>
      <c r="E126" s="232" t="s">
        <v>19</v>
      </c>
      <c r="F126" s="233" t="s">
        <v>82</v>
      </c>
      <c r="G126" s="231"/>
      <c r="H126" s="234">
        <v>10.792999999999999</v>
      </c>
      <c r="I126" s="235"/>
      <c r="J126" s="231"/>
      <c r="K126" s="231"/>
      <c r="L126" s="236"/>
      <c r="M126" s="237"/>
      <c r="N126" s="238"/>
      <c r="O126" s="238"/>
      <c r="P126" s="238"/>
      <c r="Q126" s="238"/>
      <c r="R126" s="238"/>
      <c r="S126" s="238"/>
      <c r="T126" s="239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0" t="s">
        <v>158</v>
      </c>
      <c r="AU126" s="240" t="s">
        <v>84</v>
      </c>
      <c r="AV126" s="14" t="s">
        <v>84</v>
      </c>
      <c r="AW126" s="14" t="s">
        <v>36</v>
      </c>
      <c r="AX126" s="14" t="s">
        <v>75</v>
      </c>
      <c r="AY126" s="240" t="s">
        <v>147</v>
      </c>
    </row>
    <row r="127" s="14" customFormat="1">
      <c r="A127" s="14"/>
      <c r="B127" s="230"/>
      <c r="C127" s="231"/>
      <c r="D127" s="221" t="s">
        <v>158</v>
      </c>
      <c r="E127" s="232" t="s">
        <v>19</v>
      </c>
      <c r="F127" s="233" t="s">
        <v>85</v>
      </c>
      <c r="G127" s="231"/>
      <c r="H127" s="234">
        <v>0.39100000000000001</v>
      </c>
      <c r="I127" s="235"/>
      <c r="J127" s="231"/>
      <c r="K127" s="231"/>
      <c r="L127" s="236"/>
      <c r="M127" s="237"/>
      <c r="N127" s="238"/>
      <c r="O127" s="238"/>
      <c r="P127" s="238"/>
      <c r="Q127" s="238"/>
      <c r="R127" s="238"/>
      <c r="S127" s="238"/>
      <c r="T127" s="239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0" t="s">
        <v>158</v>
      </c>
      <c r="AU127" s="240" t="s">
        <v>84</v>
      </c>
      <c r="AV127" s="14" t="s">
        <v>84</v>
      </c>
      <c r="AW127" s="14" t="s">
        <v>36</v>
      </c>
      <c r="AX127" s="14" t="s">
        <v>75</v>
      </c>
      <c r="AY127" s="240" t="s">
        <v>147</v>
      </c>
    </row>
    <row r="128" s="15" customFormat="1">
      <c r="A128" s="15"/>
      <c r="B128" s="241"/>
      <c r="C128" s="242"/>
      <c r="D128" s="221" t="s">
        <v>158</v>
      </c>
      <c r="E128" s="243" t="s">
        <v>19</v>
      </c>
      <c r="F128" s="244" t="s">
        <v>161</v>
      </c>
      <c r="G128" s="242"/>
      <c r="H128" s="245">
        <v>11.183999999999999</v>
      </c>
      <c r="I128" s="246"/>
      <c r="J128" s="242"/>
      <c r="K128" s="242"/>
      <c r="L128" s="247"/>
      <c r="M128" s="248"/>
      <c r="N128" s="249"/>
      <c r="O128" s="249"/>
      <c r="P128" s="249"/>
      <c r="Q128" s="249"/>
      <c r="R128" s="249"/>
      <c r="S128" s="249"/>
      <c r="T128" s="250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1" t="s">
        <v>158</v>
      </c>
      <c r="AU128" s="251" t="s">
        <v>84</v>
      </c>
      <c r="AV128" s="15" t="s">
        <v>154</v>
      </c>
      <c r="AW128" s="15" t="s">
        <v>36</v>
      </c>
      <c r="AX128" s="15" t="s">
        <v>80</v>
      </c>
      <c r="AY128" s="251" t="s">
        <v>147</v>
      </c>
    </row>
    <row r="129" s="2" customFormat="1" ht="37.8" customHeight="1">
      <c r="A129" s="41"/>
      <c r="B129" s="42"/>
      <c r="C129" s="201" t="s">
        <v>203</v>
      </c>
      <c r="D129" s="201" t="s">
        <v>149</v>
      </c>
      <c r="E129" s="202" t="s">
        <v>204</v>
      </c>
      <c r="F129" s="203" t="s">
        <v>205</v>
      </c>
      <c r="G129" s="204" t="s">
        <v>178</v>
      </c>
      <c r="H129" s="205">
        <v>11.183999999999999</v>
      </c>
      <c r="I129" s="206"/>
      <c r="J129" s="207">
        <f>ROUND(I129*H129,2)</f>
        <v>0</v>
      </c>
      <c r="K129" s="203" t="s">
        <v>153</v>
      </c>
      <c r="L129" s="47"/>
      <c r="M129" s="208" t="s">
        <v>19</v>
      </c>
      <c r="N129" s="209" t="s">
        <v>46</v>
      </c>
      <c r="O129" s="87"/>
      <c r="P129" s="210">
        <f>O129*H129</f>
        <v>0</v>
      </c>
      <c r="Q129" s="210">
        <v>0</v>
      </c>
      <c r="R129" s="210">
        <f>Q129*H129</f>
        <v>0</v>
      </c>
      <c r="S129" s="210">
        <v>0</v>
      </c>
      <c r="T129" s="211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12" t="s">
        <v>154</v>
      </c>
      <c r="AT129" s="212" t="s">
        <v>149</v>
      </c>
      <c r="AU129" s="212" t="s">
        <v>84</v>
      </c>
      <c r="AY129" s="20" t="s">
        <v>147</v>
      </c>
      <c r="BE129" s="213">
        <f>IF(N129="základní",J129,0)</f>
        <v>0</v>
      </c>
      <c r="BF129" s="213">
        <f>IF(N129="snížená",J129,0)</f>
        <v>0</v>
      </c>
      <c r="BG129" s="213">
        <f>IF(N129="zákl. přenesená",J129,0)</f>
        <v>0</v>
      </c>
      <c r="BH129" s="213">
        <f>IF(N129="sníž. přenesená",J129,0)</f>
        <v>0</v>
      </c>
      <c r="BI129" s="213">
        <f>IF(N129="nulová",J129,0)</f>
        <v>0</v>
      </c>
      <c r="BJ129" s="20" t="s">
        <v>80</v>
      </c>
      <c r="BK129" s="213">
        <f>ROUND(I129*H129,2)</f>
        <v>0</v>
      </c>
      <c r="BL129" s="20" t="s">
        <v>154</v>
      </c>
      <c r="BM129" s="212" t="s">
        <v>206</v>
      </c>
    </row>
    <row r="130" s="2" customFormat="1">
      <c r="A130" s="41"/>
      <c r="B130" s="42"/>
      <c r="C130" s="43"/>
      <c r="D130" s="214" t="s">
        <v>156</v>
      </c>
      <c r="E130" s="43"/>
      <c r="F130" s="215" t="s">
        <v>207</v>
      </c>
      <c r="G130" s="43"/>
      <c r="H130" s="43"/>
      <c r="I130" s="216"/>
      <c r="J130" s="43"/>
      <c r="K130" s="43"/>
      <c r="L130" s="47"/>
      <c r="M130" s="217"/>
      <c r="N130" s="218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156</v>
      </c>
      <c r="AU130" s="20" t="s">
        <v>84</v>
      </c>
    </row>
    <row r="131" s="13" customFormat="1">
      <c r="A131" s="13"/>
      <c r="B131" s="219"/>
      <c r="C131" s="220"/>
      <c r="D131" s="221" t="s">
        <v>158</v>
      </c>
      <c r="E131" s="222" t="s">
        <v>19</v>
      </c>
      <c r="F131" s="223" t="s">
        <v>208</v>
      </c>
      <c r="G131" s="220"/>
      <c r="H131" s="222" t="s">
        <v>19</v>
      </c>
      <c r="I131" s="224"/>
      <c r="J131" s="220"/>
      <c r="K131" s="220"/>
      <c r="L131" s="225"/>
      <c r="M131" s="226"/>
      <c r="N131" s="227"/>
      <c r="O131" s="227"/>
      <c r="P131" s="227"/>
      <c r="Q131" s="227"/>
      <c r="R131" s="227"/>
      <c r="S131" s="227"/>
      <c r="T131" s="22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29" t="s">
        <v>158</v>
      </c>
      <c r="AU131" s="229" t="s">
        <v>84</v>
      </c>
      <c r="AV131" s="13" t="s">
        <v>80</v>
      </c>
      <c r="AW131" s="13" t="s">
        <v>36</v>
      </c>
      <c r="AX131" s="13" t="s">
        <v>75</v>
      </c>
      <c r="AY131" s="229" t="s">
        <v>147</v>
      </c>
    </row>
    <row r="132" s="14" customFormat="1">
      <c r="A132" s="14"/>
      <c r="B132" s="230"/>
      <c r="C132" s="231"/>
      <c r="D132" s="221" t="s">
        <v>158</v>
      </c>
      <c r="E132" s="232" t="s">
        <v>19</v>
      </c>
      <c r="F132" s="233" t="s">
        <v>82</v>
      </c>
      <c r="G132" s="231"/>
      <c r="H132" s="234">
        <v>10.792999999999999</v>
      </c>
      <c r="I132" s="235"/>
      <c r="J132" s="231"/>
      <c r="K132" s="231"/>
      <c r="L132" s="236"/>
      <c r="M132" s="237"/>
      <c r="N132" s="238"/>
      <c r="O132" s="238"/>
      <c r="P132" s="238"/>
      <c r="Q132" s="238"/>
      <c r="R132" s="238"/>
      <c r="S132" s="238"/>
      <c r="T132" s="23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0" t="s">
        <v>158</v>
      </c>
      <c r="AU132" s="240" t="s">
        <v>84</v>
      </c>
      <c r="AV132" s="14" t="s">
        <v>84</v>
      </c>
      <c r="AW132" s="14" t="s">
        <v>36</v>
      </c>
      <c r="AX132" s="14" t="s">
        <v>75</v>
      </c>
      <c r="AY132" s="240" t="s">
        <v>147</v>
      </c>
    </row>
    <row r="133" s="14" customFormat="1">
      <c r="A133" s="14"/>
      <c r="B133" s="230"/>
      <c r="C133" s="231"/>
      <c r="D133" s="221" t="s">
        <v>158</v>
      </c>
      <c r="E133" s="232" t="s">
        <v>19</v>
      </c>
      <c r="F133" s="233" t="s">
        <v>85</v>
      </c>
      <c r="G133" s="231"/>
      <c r="H133" s="234">
        <v>0.39100000000000001</v>
      </c>
      <c r="I133" s="235"/>
      <c r="J133" s="231"/>
      <c r="K133" s="231"/>
      <c r="L133" s="236"/>
      <c r="M133" s="237"/>
      <c r="N133" s="238"/>
      <c r="O133" s="238"/>
      <c r="P133" s="238"/>
      <c r="Q133" s="238"/>
      <c r="R133" s="238"/>
      <c r="S133" s="238"/>
      <c r="T133" s="239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0" t="s">
        <v>158</v>
      </c>
      <c r="AU133" s="240" t="s">
        <v>84</v>
      </c>
      <c r="AV133" s="14" t="s">
        <v>84</v>
      </c>
      <c r="AW133" s="14" t="s">
        <v>36</v>
      </c>
      <c r="AX133" s="14" t="s">
        <v>75</v>
      </c>
      <c r="AY133" s="240" t="s">
        <v>147</v>
      </c>
    </row>
    <row r="134" s="15" customFormat="1">
      <c r="A134" s="15"/>
      <c r="B134" s="241"/>
      <c r="C134" s="242"/>
      <c r="D134" s="221" t="s">
        <v>158</v>
      </c>
      <c r="E134" s="243" t="s">
        <v>19</v>
      </c>
      <c r="F134" s="244" t="s">
        <v>161</v>
      </c>
      <c r="G134" s="242"/>
      <c r="H134" s="245">
        <v>11.183999999999999</v>
      </c>
      <c r="I134" s="246"/>
      <c r="J134" s="242"/>
      <c r="K134" s="242"/>
      <c r="L134" s="247"/>
      <c r="M134" s="248"/>
      <c r="N134" s="249"/>
      <c r="O134" s="249"/>
      <c r="P134" s="249"/>
      <c r="Q134" s="249"/>
      <c r="R134" s="249"/>
      <c r="S134" s="249"/>
      <c r="T134" s="250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1" t="s">
        <v>158</v>
      </c>
      <c r="AU134" s="251" t="s">
        <v>84</v>
      </c>
      <c r="AV134" s="15" t="s">
        <v>154</v>
      </c>
      <c r="AW134" s="15" t="s">
        <v>36</v>
      </c>
      <c r="AX134" s="15" t="s">
        <v>80</v>
      </c>
      <c r="AY134" s="251" t="s">
        <v>147</v>
      </c>
    </row>
    <row r="135" s="2" customFormat="1" ht="24.15" customHeight="1">
      <c r="A135" s="41"/>
      <c r="B135" s="42"/>
      <c r="C135" s="201" t="s">
        <v>101</v>
      </c>
      <c r="D135" s="201" t="s">
        <v>149</v>
      </c>
      <c r="E135" s="202" t="s">
        <v>209</v>
      </c>
      <c r="F135" s="203" t="s">
        <v>210</v>
      </c>
      <c r="G135" s="204" t="s">
        <v>211</v>
      </c>
      <c r="H135" s="205">
        <v>22.367999999999999</v>
      </c>
      <c r="I135" s="206"/>
      <c r="J135" s="207">
        <f>ROUND(I135*H135,2)</f>
        <v>0</v>
      </c>
      <c r="K135" s="203" t="s">
        <v>153</v>
      </c>
      <c r="L135" s="47"/>
      <c r="M135" s="208" t="s">
        <v>19</v>
      </c>
      <c r="N135" s="209" t="s">
        <v>46</v>
      </c>
      <c r="O135" s="87"/>
      <c r="P135" s="210">
        <f>O135*H135</f>
        <v>0</v>
      </c>
      <c r="Q135" s="210">
        <v>0</v>
      </c>
      <c r="R135" s="210">
        <f>Q135*H135</f>
        <v>0</v>
      </c>
      <c r="S135" s="210">
        <v>0</v>
      </c>
      <c r="T135" s="211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12" t="s">
        <v>154</v>
      </c>
      <c r="AT135" s="212" t="s">
        <v>149</v>
      </c>
      <c r="AU135" s="212" t="s">
        <v>84</v>
      </c>
      <c r="AY135" s="20" t="s">
        <v>147</v>
      </c>
      <c r="BE135" s="213">
        <f>IF(N135="základní",J135,0)</f>
        <v>0</v>
      </c>
      <c r="BF135" s="213">
        <f>IF(N135="snížená",J135,0)</f>
        <v>0</v>
      </c>
      <c r="BG135" s="213">
        <f>IF(N135="zákl. přenesená",J135,0)</f>
        <v>0</v>
      </c>
      <c r="BH135" s="213">
        <f>IF(N135="sníž. přenesená",J135,0)</f>
        <v>0</v>
      </c>
      <c r="BI135" s="213">
        <f>IF(N135="nulová",J135,0)</f>
        <v>0</v>
      </c>
      <c r="BJ135" s="20" t="s">
        <v>80</v>
      </c>
      <c r="BK135" s="213">
        <f>ROUND(I135*H135,2)</f>
        <v>0</v>
      </c>
      <c r="BL135" s="20" t="s">
        <v>154</v>
      </c>
      <c r="BM135" s="212" t="s">
        <v>212</v>
      </c>
    </row>
    <row r="136" s="2" customFormat="1">
      <c r="A136" s="41"/>
      <c r="B136" s="42"/>
      <c r="C136" s="43"/>
      <c r="D136" s="214" t="s">
        <v>156</v>
      </c>
      <c r="E136" s="43"/>
      <c r="F136" s="215" t="s">
        <v>213</v>
      </c>
      <c r="G136" s="43"/>
      <c r="H136" s="43"/>
      <c r="I136" s="216"/>
      <c r="J136" s="43"/>
      <c r="K136" s="43"/>
      <c r="L136" s="47"/>
      <c r="M136" s="217"/>
      <c r="N136" s="218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156</v>
      </c>
      <c r="AU136" s="20" t="s">
        <v>84</v>
      </c>
    </row>
    <row r="137" s="14" customFormat="1">
      <c r="A137" s="14"/>
      <c r="B137" s="230"/>
      <c r="C137" s="231"/>
      <c r="D137" s="221" t="s">
        <v>158</v>
      </c>
      <c r="E137" s="231"/>
      <c r="F137" s="233" t="s">
        <v>214</v>
      </c>
      <c r="G137" s="231"/>
      <c r="H137" s="234">
        <v>22.367999999999999</v>
      </c>
      <c r="I137" s="235"/>
      <c r="J137" s="231"/>
      <c r="K137" s="231"/>
      <c r="L137" s="236"/>
      <c r="M137" s="237"/>
      <c r="N137" s="238"/>
      <c r="O137" s="238"/>
      <c r="P137" s="238"/>
      <c r="Q137" s="238"/>
      <c r="R137" s="238"/>
      <c r="S137" s="238"/>
      <c r="T137" s="23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0" t="s">
        <v>158</v>
      </c>
      <c r="AU137" s="240" t="s">
        <v>84</v>
      </c>
      <c r="AV137" s="14" t="s">
        <v>84</v>
      </c>
      <c r="AW137" s="14" t="s">
        <v>4</v>
      </c>
      <c r="AX137" s="14" t="s">
        <v>80</v>
      </c>
      <c r="AY137" s="240" t="s">
        <v>147</v>
      </c>
    </row>
    <row r="138" s="12" customFormat="1" ht="22.8" customHeight="1">
      <c r="A138" s="12"/>
      <c r="B138" s="185"/>
      <c r="C138" s="186"/>
      <c r="D138" s="187" t="s">
        <v>74</v>
      </c>
      <c r="E138" s="199" t="s">
        <v>84</v>
      </c>
      <c r="F138" s="199" t="s">
        <v>215</v>
      </c>
      <c r="G138" s="186"/>
      <c r="H138" s="186"/>
      <c r="I138" s="189"/>
      <c r="J138" s="200">
        <f>BK138</f>
        <v>0</v>
      </c>
      <c r="K138" s="186"/>
      <c r="L138" s="191"/>
      <c r="M138" s="192"/>
      <c r="N138" s="193"/>
      <c r="O138" s="193"/>
      <c r="P138" s="194">
        <f>SUM(P139:P187)</f>
        <v>0</v>
      </c>
      <c r="Q138" s="193"/>
      <c r="R138" s="194">
        <f>SUM(R139:R187)</f>
        <v>15.82250174</v>
      </c>
      <c r="S138" s="193"/>
      <c r="T138" s="195">
        <f>SUM(T139:T187)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96" t="s">
        <v>80</v>
      </c>
      <c r="AT138" s="197" t="s">
        <v>74</v>
      </c>
      <c r="AU138" s="197" t="s">
        <v>80</v>
      </c>
      <c r="AY138" s="196" t="s">
        <v>147</v>
      </c>
      <c r="BK138" s="198">
        <f>SUM(BK139:BK187)</f>
        <v>0</v>
      </c>
    </row>
    <row r="139" s="2" customFormat="1" ht="24.15" customHeight="1">
      <c r="A139" s="41"/>
      <c r="B139" s="42"/>
      <c r="C139" s="201" t="s">
        <v>216</v>
      </c>
      <c r="D139" s="201" t="s">
        <v>149</v>
      </c>
      <c r="E139" s="202" t="s">
        <v>217</v>
      </c>
      <c r="F139" s="203" t="s">
        <v>218</v>
      </c>
      <c r="G139" s="204" t="s">
        <v>178</v>
      </c>
      <c r="H139" s="205">
        <v>0.52400000000000002</v>
      </c>
      <c r="I139" s="206"/>
      <c r="J139" s="207">
        <f>ROUND(I139*H139,2)</f>
        <v>0</v>
      </c>
      <c r="K139" s="203" t="s">
        <v>153</v>
      </c>
      <c r="L139" s="47"/>
      <c r="M139" s="208" t="s">
        <v>19</v>
      </c>
      <c r="N139" s="209" t="s">
        <v>46</v>
      </c>
      <c r="O139" s="87"/>
      <c r="P139" s="210">
        <f>O139*H139</f>
        <v>0</v>
      </c>
      <c r="Q139" s="210">
        <v>2.5504500000000001</v>
      </c>
      <c r="R139" s="210">
        <f>Q139*H139</f>
        <v>1.3364358000000001</v>
      </c>
      <c r="S139" s="210">
        <v>0</v>
      </c>
      <c r="T139" s="211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12" t="s">
        <v>154</v>
      </c>
      <c r="AT139" s="212" t="s">
        <v>149</v>
      </c>
      <c r="AU139" s="212" t="s">
        <v>84</v>
      </c>
      <c r="AY139" s="20" t="s">
        <v>147</v>
      </c>
      <c r="BE139" s="213">
        <f>IF(N139="základní",J139,0)</f>
        <v>0</v>
      </c>
      <c r="BF139" s="213">
        <f>IF(N139="snížená",J139,0)</f>
        <v>0</v>
      </c>
      <c r="BG139" s="213">
        <f>IF(N139="zákl. přenesená",J139,0)</f>
        <v>0</v>
      </c>
      <c r="BH139" s="213">
        <f>IF(N139="sníž. přenesená",J139,0)</f>
        <v>0</v>
      </c>
      <c r="BI139" s="213">
        <f>IF(N139="nulová",J139,0)</f>
        <v>0</v>
      </c>
      <c r="BJ139" s="20" t="s">
        <v>80</v>
      </c>
      <c r="BK139" s="213">
        <f>ROUND(I139*H139,2)</f>
        <v>0</v>
      </c>
      <c r="BL139" s="20" t="s">
        <v>154</v>
      </c>
      <c r="BM139" s="212" t="s">
        <v>219</v>
      </c>
    </row>
    <row r="140" s="2" customFormat="1">
      <c r="A140" s="41"/>
      <c r="B140" s="42"/>
      <c r="C140" s="43"/>
      <c r="D140" s="214" t="s">
        <v>156</v>
      </c>
      <c r="E140" s="43"/>
      <c r="F140" s="215" t="s">
        <v>220</v>
      </c>
      <c r="G140" s="43"/>
      <c r="H140" s="43"/>
      <c r="I140" s="216"/>
      <c r="J140" s="43"/>
      <c r="K140" s="43"/>
      <c r="L140" s="47"/>
      <c r="M140" s="217"/>
      <c r="N140" s="218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156</v>
      </c>
      <c r="AU140" s="20" t="s">
        <v>84</v>
      </c>
    </row>
    <row r="141" s="13" customFormat="1">
      <c r="A141" s="13"/>
      <c r="B141" s="219"/>
      <c r="C141" s="220"/>
      <c r="D141" s="221" t="s">
        <v>158</v>
      </c>
      <c r="E141" s="222" t="s">
        <v>19</v>
      </c>
      <c r="F141" s="223" t="s">
        <v>221</v>
      </c>
      <c r="G141" s="220"/>
      <c r="H141" s="222" t="s">
        <v>19</v>
      </c>
      <c r="I141" s="224"/>
      <c r="J141" s="220"/>
      <c r="K141" s="220"/>
      <c r="L141" s="225"/>
      <c r="M141" s="226"/>
      <c r="N141" s="227"/>
      <c r="O141" s="227"/>
      <c r="P141" s="227"/>
      <c r="Q141" s="227"/>
      <c r="R141" s="227"/>
      <c r="S141" s="227"/>
      <c r="T141" s="22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29" t="s">
        <v>158</v>
      </c>
      <c r="AU141" s="229" t="s">
        <v>84</v>
      </c>
      <c r="AV141" s="13" t="s">
        <v>80</v>
      </c>
      <c r="AW141" s="13" t="s">
        <v>36</v>
      </c>
      <c r="AX141" s="13" t="s">
        <v>75</v>
      </c>
      <c r="AY141" s="229" t="s">
        <v>147</v>
      </c>
    </row>
    <row r="142" s="14" customFormat="1">
      <c r="A142" s="14"/>
      <c r="B142" s="230"/>
      <c r="C142" s="231"/>
      <c r="D142" s="221" t="s">
        <v>158</v>
      </c>
      <c r="E142" s="232" t="s">
        <v>19</v>
      </c>
      <c r="F142" s="233" t="s">
        <v>222</v>
      </c>
      <c r="G142" s="231"/>
      <c r="H142" s="234">
        <v>0.50600000000000001</v>
      </c>
      <c r="I142" s="235"/>
      <c r="J142" s="231"/>
      <c r="K142" s="231"/>
      <c r="L142" s="236"/>
      <c r="M142" s="237"/>
      <c r="N142" s="238"/>
      <c r="O142" s="238"/>
      <c r="P142" s="238"/>
      <c r="Q142" s="238"/>
      <c r="R142" s="238"/>
      <c r="S142" s="238"/>
      <c r="T142" s="23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0" t="s">
        <v>158</v>
      </c>
      <c r="AU142" s="240" t="s">
        <v>84</v>
      </c>
      <c r="AV142" s="14" t="s">
        <v>84</v>
      </c>
      <c r="AW142" s="14" t="s">
        <v>36</v>
      </c>
      <c r="AX142" s="14" t="s">
        <v>75</v>
      </c>
      <c r="AY142" s="240" t="s">
        <v>147</v>
      </c>
    </row>
    <row r="143" s="15" customFormat="1">
      <c r="A143" s="15"/>
      <c r="B143" s="241"/>
      <c r="C143" s="242"/>
      <c r="D143" s="221" t="s">
        <v>158</v>
      </c>
      <c r="E143" s="243" t="s">
        <v>19</v>
      </c>
      <c r="F143" s="244" t="s">
        <v>161</v>
      </c>
      <c r="G143" s="242"/>
      <c r="H143" s="245">
        <v>0.50600000000000001</v>
      </c>
      <c r="I143" s="246"/>
      <c r="J143" s="242"/>
      <c r="K143" s="242"/>
      <c r="L143" s="247"/>
      <c r="M143" s="248"/>
      <c r="N143" s="249"/>
      <c r="O143" s="249"/>
      <c r="P143" s="249"/>
      <c r="Q143" s="249"/>
      <c r="R143" s="249"/>
      <c r="S143" s="249"/>
      <c r="T143" s="250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51" t="s">
        <v>158</v>
      </c>
      <c r="AU143" s="251" t="s">
        <v>84</v>
      </c>
      <c r="AV143" s="15" t="s">
        <v>154</v>
      </c>
      <c r="AW143" s="15" t="s">
        <v>36</v>
      </c>
      <c r="AX143" s="15" t="s">
        <v>80</v>
      </c>
      <c r="AY143" s="251" t="s">
        <v>147</v>
      </c>
    </row>
    <row r="144" s="14" customFormat="1">
      <c r="A144" s="14"/>
      <c r="B144" s="230"/>
      <c r="C144" s="231"/>
      <c r="D144" s="221" t="s">
        <v>158</v>
      </c>
      <c r="E144" s="231"/>
      <c r="F144" s="233" t="s">
        <v>223</v>
      </c>
      <c r="G144" s="231"/>
      <c r="H144" s="234">
        <v>0.52400000000000002</v>
      </c>
      <c r="I144" s="235"/>
      <c r="J144" s="231"/>
      <c r="K144" s="231"/>
      <c r="L144" s="236"/>
      <c r="M144" s="237"/>
      <c r="N144" s="238"/>
      <c r="O144" s="238"/>
      <c r="P144" s="238"/>
      <c r="Q144" s="238"/>
      <c r="R144" s="238"/>
      <c r="S144" s="238"/>
      <c r="T144" s="23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0" t="s">
        <v>158</v>
      </c>
      <c r="AU144" s="240" t="s">
        <v>84</v>
      </c>
      <c r="AV144" s="14" t="s">
        <v>84</v>
      </c>
      <c r="AW144" s="14" t="s">
        <v>4</v>
      </c>
      <c r="AX144" s="14" t="s">
        <v>80</v>
      </c>
      <c r="AY144" s="240" t="s">
        <v>147</v>
      </c>
    </row>
    <row r="145" s="2" customFormat="1" ht="16.5" customHeight="1">
      <c r="A145" s="41"/>
      <c r="B145" s="42"/>
      <c r="C145" s="201" t="s">
        <v>224</v>
      </c>
      <c r="D145" s="201" t="s">
        <v>149</v>
      </c>
      <c r="E145" s="202" t="s">
        <v>225</v>
      </c>
      <c r="F145" s="203" t="s">
        <v>226</v>
      </c>
      <c r="G145" s="204" t="s">
        <v>152</v>
      </c>
      <c r="H145" s="205">
        <v>1.736</v>
      </c>
      <c r="I145" s="206"/>
      <c r="J145" s="207">
        <f>ROUND(I145*H145,2)</f>
        <v>0</v>
      </c>
      <c r="K145" s="203" t="s">
        <v>153</v>
      </c>
      <c r="L145" s="47"/>
      <c r="M145" s="208" t="s">
        <v>19</v>
      </c>
      <c r="N145" s="209" t="s">
        <v>46</v>
      </c>
      <c r="O145" s="87"/>
      <c r="P145" s="210">
        <f>O145*H145</f>
        <v>0</v>
      </c>
      <c r="Q145" s="210">
        <v>0.0077000000000000002</v>
      </c>
      <c r="R145" s="210">
        <f>Q145*H145</f>
        <v>0.013367200000000001</v>
      </c>
      <c r="S145" s="210">
        <v>0</v>
      </c>
      <c r="T145" s="211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12" t="s">
        <v>154</v>
      </c>
      <c r="AT145" s="212" t="s">
        <v>149</v>
      </c>
      <c r="AU145" s="212" t="s">
        <v>84</v>
      </c>
      <c r="AY145" s="20" t="s">
        <v>147</v>
      </c>
      <c r="BE145" s="213">
        <f>IF(N145="základní",J145,0)</f>
        <v>0</v>
      </c>
      <c r="BF145" s="213">
        <f>IF(N145="snížená",J145,0)</f>
        <v>0</v>
      </c>
      <c r="BG145" s="213">
        <f>IF(N145="zákl. přenesená",J145,0)</f>
        <v>0</v>
      </c>
      <c r="BH145" s="213">
        <f>IF(N145="sníž. přenesená",J145,0)</f>
        <v>0</v>
      </c>
      <c r="BI145" s="213">
        <f>IF(N145="nulová",J145,0)</f>
        <v>0</v>
      </c>
      <c r="BJ145" s="20" t="s">
        <v>80</v>
      </c>
      <c r="BK145" s="213">
        <f>ROUND(I145*H145,2)</f>
        <v>0</v>
      </c>
      <c r="BL145" s="20" t="s">
        <v>154</v>
      </c>
      <c r="BM145" s="212" t="s">
        <v>227</v>
      </c>
    </row>
    <row r="146" s="2" customFormat="1">
      <c r="A146" s="41"/>
      <c r="B146" s="42"/>
      <c r="C146" s="43"/>
      <c r="D146" s="214" t="s">
        <v>156</v>
      </c>
      <c r="E146" s="43"/>
      <c r="F146" s="215" t="s">
        <v>228</v>
      </c>
      <c r="G146" s="43"/>
      <c r="H146" s="43"/>
      <c r="I146" s="216"/>
      <c r="J146" s="43"/>
      <c r="K146" s="43"/>
      <c r="L146" s="47"/>
      <c r="M146" s="217"/>
      <c r="N146" s="218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156</v>
      </c>
      <c r="AU146" s="20" t="s">
        <v>84</v>
      </c>
    </row>
    <row r="147" s="13" customFormat="1">
      <c r="A147" s="13"/>
      <c r="B147" s="219"/>
      <c r="C147" s="220"/>
      <c r="D147" s="221" t="s">
        <v>158</v>
      </c>
      <c r="E147" s="222" t="s">
        <v>19</v>
      </c>
      <c r="F147" s="223" t="s">
        <v>229</v>
      </c>
      <c r="G147" s="220"/>
      <c r="H147" s="222" t="s">
        <v>19</v>
      </c>
      <c r="I147" s="224"/>
      <c r="J147" s="220"/>
      <c r="K147" s="220"/>
      <c r="L147" s="225"/>
      <c r="M147" s="226"/>
      <c r="N147" s="227"/>
      <c r="O147" s="227"/>
      <c r="P147" s="227"/>
      <c r="Q147" s="227"/>
      <c r="R147" s="227"/>
      <c r="S147" s="227"/>
      <c r="T147" s="22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29" t="s">
        <v>158</v>
      </c>
      <c r="AU147" s="229" t="s">
        <v>84</v>
      </c>
      <c r="AV147" s="13" t="s">
        <v>80</v>
      </c>
      <c r="AW147" s="13" t="s">
        <v>36</v>
      </c>
      <c r="AX147" s="13" t="s">
        <v>75</v>
      </c>
      <c r="AY147" s="229" t="s">
        <v>147</v>
      </c>
    </row>
    <row r="148" s="14" customFormat="1">
      <c r="A148" s="14"/>
      <c r="B148" s="230"/>
      <c r="C148" s="231"/>
      <c r="D148" s="221" t="s">
        <v>158</v>
      </c>
      <c r="E148" s="232" t="s">
        <v>19</v>
      </c>
      <c r="F148" s="233" t="s">
        <v>230</v>
      </c>
      <c r="G148" s="231"/>
      <c r="H148" s="234">
        <v>1.736</v>
      </c>
      <c r="I148" s="235"/>
      <c r="J148" s="231"/>
      <c r="K148" s="231"/>
      <c r="L148" s="236"/>
      <c r="M148" s="237"/>
      <c r="N148" s="238"/>
      <c r="O148" s="238"/>
      <c r="P148" s="238"/>
      <c r="Q148" s="238"/>
      <c r="R148" s="238"/>
      <c r="S148" s="238"/>
      <c r="T148" s="23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0" t="s">
        <v>158</v>
      </c>
      <c r="AU148" s="240" t="s">
        <v>84</v>
      </c>
      <c r="AV148" s="14" t="s">
        <v>84</v>
      </c>
      <c r="AW148" s="14" t="s">
        <v>36</v>
      </c>
      <c r="AX148" s="14" t="s">
        <v>75</v>
      </c>
      <c r="AY148" s="240" t="s">
        <v>147</v>
      </c>
    </row>
    <row r="149" s="15" customFormat="1">
      <c r="A149" s="15"/>
      <c r="B149" s="241"/>
      <c r="C149" s="242"/>
      <c r="D149" s="221" t="s">
        <v>158</v>
      </c>
      <c r="E149" s="243" t="s">
        <v>19</v>
      </c>
      <c r="F149" s="244" t="s">
        <v>161</v>
      </c>
      <c r="G149" s="242"/>
      <c r="H149" s="245">
        <v>1.736</v>
      </c>
      <c r="I149" s="246"/>
      <c r="J149" s="242"/>
      <c r="K149" s="242"/>
      <c r="L149" s="247"/>
      <c r="M149" s="248"/>
      <c r="N149" s="249"/>
      <c r="O149" s="249"/>
      <c r="P149" s="249"/>
      <c r="Q149" s="249"/>
      <c r="R149" s="249"/>
      <c r="S149" s="249"/>
      <c r="T149" s="250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51" t="s">
        <v>158</v>
      </c>
      <c r="AU149" s="251" t="s">
        <v>84</v>
      </c>
      <c r="AV149" s="15" t="s">
        <v>154</v>
      </c>
      <c r="AW149" s="15" t="s">
        <v>36</v>
      </c>
      <c r="AX149" s="15" t="s">
        <v>80</v>
      </c>
      <c r="AY149" s="251" t="s">
        <v>147</v>
      </c>
    </row>
    <row r="150" s="2" customFormat="1" ht="16.5" customHeight="1">
      <c r="A150" s="41"/>
      <c r="B150" s="42"/>
      <c r="C150" s="201" t="s">
        <v>8</v>
      </c>
      <c r="D150" s="201" t="s">
        <v>149</v>
      </c>
      <c r="E150" s="202" t="s">
        <v>231</v>
      </c>
      <c r="F150" s="203" t="s">
        <v>232</v>
      </c>
      <c r="G150" s="204" t="s">
        <v>152</v>
      </c>
      <c r="H150" s="205">
        <v>1.736</v>
      </c>
      <c r="I150" s="206"/>
      <c r="J150" s="207">
        <f>ROUND(I150*H150,2)</f>
        <v>0</v>
      </c>
      <c r="K150" s="203" t="s">
        <v>153</v>
      </c>
      <c r="L150" s="47"/>
      <c r="M150" s="208" t="s">
        <v>19</v>
      </c>
      <c r="N150" s="209" t="s">
        <v>46</v>
      </c>
      <c r="O150" s="87"/>
      <c r="P150" s="210">
        <f>O150*H150</f>
        <v>0</v>
      </c>
      <c r="Q150" s="210">
        <v>0</v>
      </c>
      <c r="R150" s="210">
        <f>Q150*H150</f>
        <v>0</v>
      </c>
      <c r="S150" s="210">
        <v>0</v>
      </c>
      <c r="T150" s="211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12" t="s">
        <v>154</v>
      </c>
      <c r="AT150" s="212" t="s">
        <v>149</v>
      </c>
      <c r="AU150" s="212" t="s">
        <v>84</v>
      </c>
      <c r="AY150" s="20" t="s">
        <v>147</v>
      </c>
      <c r="BE150" s="213">
        <f>IF(N150="základní",J150,0)</f>
        <v>0</v>
      </c>
      <c r="BF150" s="213">
        <f>IF(N150="snížená",J150,0)</f>
        <v>0</v>
      </c>
      <c r="BG150" s="213">
        <f>IF(N150="zákl. přenesená",J150,0)</f>
        <v>0</v>
      </c>
      <c r="BH150" s="213">
        <f>IF(N150="sníž. přenesená",J150,0)</f>
        <v>0</v>
      </c>
      <c r="BI150" s="213">
        <f>IF(N150="nulová",J150,0)</f>
        <v>0</v>
      </c>
      <c r="BJ150" s="20" t="s">
        <v>80</v>
      </c>
      <c r="BK150" s="213">
        <f>ROUND(I150*H150,2)</f>
        <v>0</v>
      </c>
      <c r="BL150" s="20" t="s">
        <v>154</v>
      </c>
      <c r="BM150" s="212" t="s">
        <v>233</v>
      </c>
    </row>
    <row r="151" s="2" customFormat="1">
      <c r="A151" s="41"/>
      <c r="B151" s="42"/>
      <c r="C151" s="43"/>
      <c r="D151" s="214" t="s">
        <v>156</v>
      </c>
      <c r="E151" s="43"/>
      <c r="F151" s="215" t="s">
        <v>234</v>
      </c>
      <c r="G151" s="43"/>
      <c r="H151" s="43"/>
      <c r="I151" s="216"/>
      <c r="J151" s="43"/>
      <c r="K151" s="43"/>
      <c r="L151" s="47"/>
      <c r="M151" s="217"/>
      <c r="N151" s="218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156</v>
      </c>
      <c r="AU151" s="20" t="s">
        <v>84</v>
      </c>
    </row>
    <row r="152" s="2" customFormat="1" ht="16.5" customHeight="1">
      <c r="A152" s="41"/>
      <c r="B152" s="42"/>
      <c r="C152" s="201" t="s">
        <v>235</v>
      </c>
      <c r="D152" s="201" t="s">
        <v>149</v>
      </c>
      <c r="E152" s="202" t="s">
        <v>236</v>
      </c>
      <c r="F152" s="203" t="s">
        <v>237</v>
      </c>
      <c r="G152" s="204" t="s">
        <v>178</v>
      </c>
      <c r="H152" s="205">
        <v>0.32800000000000001</v>
      </c>
      <c r="I152" s="206"/>
      <c r="J152" s="207">
        <f>ROUND(I152*H152,2)</f>
        <v>0</v>
      </c>
      <c r="K152" s="203" t="s">
        <v>153</v>
      </c>
      <c r="L152" s="47"/>
      <c r="M152" s="208" t="s">
        <v>19</v>
      </c>
      <c r="N152" s="209" t="s">
        <v>46</v>
      </c>
      <c r="O152" s="87"/>
      <c r="P152" s="210">
        <f>O152*H152</f>
        <v>0</v>
      </c>
      <c r="Q152" s="210">
        <v>2.3010199999999998</v>
      </c>
      <c r="R152" s="210">
        <f>Q152*H152</f>
        <v>0.75473455999999994</v>
      </c>
      <c r="S152" s="210">
        <v>0</v>
      </c>
      <c r="T152" s="211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12" t="s">
        <v>154</v>
      </c>
      <c r="AT152" s="212" t="s">
        <v>149</v>
      </c>
      <c r="AU152" s="212" t="s">
        <v>84</v>
      </c>
      <c r="AY152" s="20" t="s">
        <v>147</v>
      </c>
      <c r="BE152" s="213">
        <f>IF(N152="základní",J152,0)</f>
        <v>0</v>
      </c>
      <c r="BF152" s="213">
        <f>IF(N152="snížená",J152,0)</f>
        <v>0</v>
      </c>
      <c r="BG152" s="213">
        <f>IF(N152="zákl. přenesená",J152,0)</f>
        <v>0</v>
      </c>
      <c r="BH152" s="213">
        <f>IF(N152="sníž. přenesená",J152,0)</f>
        <v>0</v>
      </c>
      <c r="BI152" s="213">
        <f>IF(N152="nulová",J152,0)</f>
        <v>0</v>
      </c>
      <c r="BJ152" s="20" t="s">
        <v>80</v>
      </c>
      <c r="BK152" s="213">
        <f>ROUND(I152*H152,2)</f>
        <v>0</v>
      </c>
      <c r="BL152" s="20" t="s">
        <v>154</v>
      </c>
      <c r="BM152" s="212" t="s">
        <v>238</v>
      </c>
    </row>
    <row r="153" s="2" customFormat="1">
      <c r="A153" s="41"/>
      <c r="B153" s="42"/>
      <c r="C153" s="43"/>
      <c r="D153" s="214" t="s">
        <v>156</v>
      </c>
      <c r="E153" s="43"/>
      <c r="F153" s="215" t="s">
        <v>239</v>
      </c>
      <c r="G153" s="43"/>
      <c r="H153" s="43"/>
      <c r="I153" s="216"/>
      <c r="J153" s="43"/>
      <c r="K153" s="43"/>
      <c r="L153" s="47"/>
      <c r="M153" s="217"/>
      <c r="N153" s="218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156</v>
      </c>
      <c r="AU153" s="20" t="s">
        <v>84</v>
      </c>
    </row>
    <row r="154" s="13" customFormat="1">
      <c r="A154" s="13"/>
      <c r="B154" s="219"/>
      <c r="C154" s="220"/>
      <c r="D154" s="221" t="s">
        <v>158</v>
      </c>
      <c r="E154" s="222" t="s">
        <v>19</v>
      </c>
      <c r="F154" s="223" t="s">
        <v>240</v>
      </c>
      <c r="G154" s="220"/>
      <c r="H154" s="222" t="s">
        <v>19</v>
      </c>
      <c r="I154" s="224"/>
      <c r="J154" s="220"/>
      <c r="K154" s="220"/>
      <c r="L154" s="225"/>
      <c r="M154" s="226"/>
      <c r="N154" s="227"/>
      <c r="O154" s="227"/>
      <c r="P154" s="227"/>
      <c r="Q154" s="227"/>
      <c r="R154" s="227"/>
      <c r="S154" s="227"/>
      <c r="T154" s="22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29" t="s">
        <v>158</v>
      </c>
      <c r="AU154" s="229" t="s">
        <v>84</v>
      </c>
      <c r="AV154" s="13" t="s">
        <v>80</v>
      </c>
      <c r="AW154" s="13" t="s">
        <v>36</v>
      </c>
      <c r="AX154" s="13" t="s">
        <v>75</v>
      </c>
      <c r="AY154" s="229" t="s">
        <v>147</v>
      </c>
    </row>
    <row r="155" s="14" customFormat="1">
      <c r="A155" s="14"/>
      <c r="B155" s="230"/>
      <c r="C155" s="231"/>
      <c r="D155" s="221" t="s">
        <v>158</v>
      </c>
      <c r="E155" s="232" t="s">
        <v>19</v>
      </c>
      <c r="F155" s="233" t="s">
        <v>241</v>
      </c>
      <c r="G155" s="231"/>
      <c r="H155" s="234">
        <v>0.317</v>
      </c>
      <c r="I155" s="235"/>
      <c r="J155" s="231"/>
      <c r="K155" s="231"/>
      <c r="L155" s="236"/>
      <c r="M155" s="237"/>
      <c r="N155" s="238"/>
      <c r="O155" s="238"/>
      <c r="P155" s="238"/>
      <c r="Q155" s="238"/>
      <c r="R155" s="238"/>
      <c r="S155" s="238"/>
      <c r="T155" s="23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0" t="s">
        <v>158</v>
      </c>
      <c r="AU155" s="240" t="s">
        <v>84</v>
      </c>
      <c r="AV155" s="14" t="s">
        <v>84</v>
      </c>
      <c r="AW155" s="14" t="s">
        <v>36</v>
      </c>
      <c r="AX155" s="14" t="s">
        <v>75</v>
      </c>
      <c r="AY155" s="240" t="s">
        <v>147</v>
      </c>
    </row>
    <row r="156" s="15" customFormat="1">
      <c r="A156" s="15"/>
      <c r="B156" s="241"/>
      <c r="C156" s="242"/>
      <c r="D156" s="221" t="s">
        <v>158</v>
      </c>
      <c r="E156" s="243" t="s">
        <v>19</v>
      </c>
      <c r="F156" s="244" t="s">
        <v>161</v>
      </c>
      <c r="G156" s="242"/>
      <c r="H156" s="245">
        <v>0.317</v>
      </c>
      <c r="I156" s="246"/>
      <c r="J156" s="242"/>
      <c r="K156" s="242"/>
      <c r="L156" s="247"/>
      <c r="M156" s="248"/>
      <c r="N156" s="249"/>
      <c r="O156" s="249"/>
      <c r="P156" s="249"/>
      <c r="Q156" s="249"/>
      <c r="R156" s="249"/>
      <c r="S156" s="249"/>
      <c r="T156" s="250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1" t="s">
        <v>158</v>
      </c>
      <c r="AU156" s="251" t="s">
        <v>84</v>
      </c>
      <c r="AV156" s="15" t="s">
        <v>154</v>
      </c>
      <c r="AW156" s="15" t="s">
        <v>36</v>
      </c>
      <c r="AX156" s="15" t="s">
        <v>80</v>
      </c>
      <c r="AY156" s="251" t="s">
        <v>147</v>
      </c>
    </row>
    <row r="157" s="14" customFormat="1">
      <c r="A157" s="14"/>
      <c r="B157" s="230"/>
      <c r="C157" s="231"/>
      <c r="D157" s="221" t="s">
        <v>158</v>
      </c>
      <c r="E157" s="231"/>
      <c r="F157" s="233" t="s">
        <v>242</v>
      </c>
      <c r="G157" s="231"/>
      <c r="H157" s="234">
        <v>0.32800000000000001</v>
      </c>
      <c r="I157" s="235"/>
      <c r="J157" s="231"/>
      <c r="K157" s="231"/>
      <c r="L157" s="236"/>
      <c r="M157" s="237"/>
      <c r="N157" s="238"/>
      <c r="O157" s="238"/>
      <c r="P157" s="238"/>
      <c r="Q157" s="238"/>
      <c r="R157" s="238"/>
      <c r="S157" s="238"/>
      <c r="T157" s="23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0" t="s">
        <v>158</v>
      </c>
      <c r="AU157" s="240" t="s">
        <v>84</v>
      </c>
      <c r="AV157" s="14" t="s">
        <v>84</v>
      </c>
      <c r="AW157" s="14" t="s">
        <v>4</v>
      </c>
      <c r="AX157" s="14" t="s">
        <v>80</v>
      </c>
      <c r="AY157" s="240" t="s">
        <v>147</v>
      </c>
    </row>
    <row r="158" s="2" customFormat="1" ht="21.75" customHeight="1">
      <c r="A158" s="41"/>
      <c r="B158" s="42"/>
      <c r="C158" s="201" t="s">
        <v>243</v>
      </c>
      <c r="D158" s="201" t="s">
        <v>149</v>
      </c>
      <c r="E158" s="202" t="s">
        <v>244</v>
      </c>
      <c r="F158" s="203" t="s">
        <v>245</v>
      </c>
      <c r="G158" s="204" t="s">
        <v>178</v>
      </c>
      <c r="H158" s="205">
        <v>1.972</v>
      </c>
      <c r="I158" s="206"/>
      <c r="J158" s="207">
        <f>ROUND(I158*H158,2)</f>
        <v>0</v>
      </c>
      <c r="K158" s="203" t="s">
        <v>153</v>
      </c>
      <c r="L158" s="47"/>
      <c r="M158" s="208" t="s">
        <v>19</v>
      </c>
      <c r="N158" s="209" t="s">
        <v>46</v>
      </c>
      <c r="O158" s="87"/>
      <c r="P158" s="210">
        <f>O158*H158</f>
        <v>0</v>
      </c>
      <c r="Q158" s="210">
        <v>2.5018699999999998</v>
      </c>
      <c r="R158" s="210">
        <f>Q158*H158</f>
        <v>4.9336876399999996</v>
      </c>
      <c r="S158" s="210">
        <v>0</v>
      </c>
      <c r="T158" s="211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12" t="s">
        <v>154</v>
      </c>
      <c r="AT158" s="212" t="s">
        <v>149</v>
      </c>
      <c r="AU158" s="212" t="s">
        <v>84</v>
      </c>
      <c r="AY158" s="20" t="s">
        <v>147</v>
      </c>
      <c r="BE158" s="213">
        <f>IF(N158="základní",J158,0)</f>
        <v>0</v>
      </c>
      <c r="BF158" s="213">
        <f>IF(N158="snížená",J158,0)</f>
        <v>0</v>
      </c>
      <c r="BG158" s="213">
        <f>IF(N158="zákl. přenesená",J158,0)</f>
        <v>0</v>
      </c>
      <c r="BH158" s="213">
        <f>IF(N158="sníž. přenesená",J158,0)</f>
        <v>0</v>
      </c>
      <c r="BI158" s="213">
        <f>IF(N158="nulová",J158,0)</f>
        <v>0</v>
      </c>
      <c r="BJ158" s="20" t="s">
        <v>80</v>
      </c>
      <c r="BK158" s="213">
        <f>ROUND(I158*H158,2)</f>
        <v>0</v>
      </c>
      <c r="BL158" s="20" t="s">
        <v>154</v>
      </c>
      <c r="BM158" s="212" t="s">
        <v>246</v>
      </c>
    </row>
    <row r="159" s="2" customFormat="1">
      <c r="A159" s="41"/>
      <c r="B159" s="42"/>
      <c r="C159" s="43"/>
      <c r="D159" s="214" t="s">
        <v>156</v>
      </c>
      <c r="E159" s="43"/>
      <c r="F159" s="215" t="s">
        <v>247</v>
      </c>
      <c r="G159" s="43"/>
      <c r="H159" s="43"/>
      <c r="I159" s="216"/>
      <c r="J159" s="43"/>
      <c r="K159" s="43"/>
      <c r="L159" s="47"/>
      <c r="M159" s="217"/>
      <c r="N159" s="218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156</v>
      </c>
      <c r="AU159" s="20" t="s">
        <v>84</v>
      </c>
    </row>
    <row r="160" s="13" customFormat="1">
      <c r="A160" s="13"/>
      <c r="B160" s="219"/>
      <c r="C160" s="220"/>
      <c r="D160" s="221" t="s">
        <v>158</v>
      </c>
      <c r="E160" s="222" t="s">
        <v>19</v>
      </c>
      <c r="F160" s="223" t="s">
        <v>248</v>
      </c>
      <c r="G160" s="220"/>
      <c r="H160" s="222" t="s">
        <v>19</v>
      </c>
      <c r="I160" s="224"/>
      <c r="J160" s="220"/>
      <c r="K160" s="220"/>
      <c r="L160" s="225"/>
      <c r="M160" s="226"/>
      <c r="N160" s="227"/>
      <c r="O160" s="227"/>
      <c r="P160" s="227"/>
      <c r="Q160" s="227"/>
      <c r="R160" s="227"/>
      <c r="S160" s="227"/>
      <c r="T160" s="22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29" t="s">
        <v>158</v>
      </c>
      <c r="AU160" s="229" t="s">
        <v>84</v>
      </c>
      <c r="AV160" s="13" t="s">
        <v>80</v>
      </c>
      <c r="AW160" s="13" t="s">
        <v>36</v>
      </c>
      <c r="AX160" s="13" t="s">
        <v>75</v>
      </c>
      <c r="AY160" s="229" t="s">
        <v>147</v>
      </c>
    </row>
    <row r="161" s="14" customFormat="1">
      <c r="A161" s="14"/>
      <c r="B161" s="230"/>
      <c r="C161" s="231"/>
      <c r="D161" s="221" t="s">
        <v>158</v>
      </c>
      <c r="E161" s="232" t="s">
        <v>19</v>
      </c>
      <c r="F161" s="233" t="s">
        <v>249</v>
      </c>
      <c r="G161" s="231"/>
      <c r="H161" s="234">
        <v>1.905</v>
      </c>
      <c r="I161" s="235"/>
      <c r="J161" s="231"/>
      <c r="K161" s="231"/>
      <c r="L161" s="236"/>
      <c r="M161" s="237"/>
      <c r="N161" s="238"/>
      <c r="O161" s="238"/>
      <c r="P161" s="238"/>
      <c r="Q161" s="238"/>
      <c r="R161" s="238"/>
      <c r="S161" s="238"/>
      <c r="T161" s="23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0" t="s">
        <v>158</v>
      </c>
      <c r="AU161" s="240" t="s">
        <v>84</v>
      </c>
      <c r="AV161" s="14" t="s">
        <v>84</v>
      </c>
      <c r="AW161" s="14" t="s">
        <v>36</v>
      </c>
      <c r="AX161" s="14" t="s">
        <v>75</v>
      </c>
      <c r="AY161" s="240" t="s">
        <v>147</v>
      </c>
    </row>
    <row r="162" s="16" customFormat="1">
      <c r="A162" s="16"/>
      <c r="B162" s="252"/>
      <c r="C162" s="253"/>
      <c r="D162" s="221" t="s">
        <v>158</v>
      </c>
      <c r="E162" s="254" t="s">
        <v>90</v>
      </c>
      <c r="F162" s="255" t="s">
        <v>183</v>
      </c>
      <c r="G162" s="253"/>
      <c r="H162" s="256">
        <v>1.905</v>
      </c>
      <c r="I162" s="257"/>
      <c r="J162" s="253"/>
      <c r="K162" s="253"/>
      <c r="L162" s="258"/>
      <c r="M162" s="259"/>
      <c r="N162" s="260"/>
      <c r="O162" s="260"/>
      <c r="P162" s="260"/>
      <c r="Q162" s="260"/>
      <c r="R162" s="260"/>
      <c r="S162" s="260"/>
      <c r="T162" s="261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T162" s="262" t="s">
        <v>158</v>
      </c>
      <c r="AU162" s="262" t="s">
        <v>84</v>
      </c>
      <c r="AV162" s="16" t="s">
        <v>168</v>
      </c>
      <c r="AW162" s="16" t="s">
        <v>36</v>
      </c>
      <c r="AX162" s="16" t="s">
        <v>75</v>
      </c>
      <c r="AY162" s="262" t="s">
        <v>147</v>
      </c>
    </row>
    <row r="163" s="15" customFormat="1">
      <c r="A163" s="15"/>
      <c r="B163" s="241"/>
      <c r="C163" s="242"/>
      <c r="D163" s="221" t="s">
        <v>158</v>
      </c>
      <c r="E163" s="243" t="s">
        <v>19</v>
      </c>
      <c r="F163" s="244" t="s">
        <v>161</v>
      </c>
      <c r="G163" s="242"/>
      <c r="H163" s="245">
        <v>1.905</v>
      </c>
      <c r="I163" s="246"/>
      <c r="J163" s="242"/>
      <c r="K163" s="242"/>
      <c r="L163" s="247"/>
      <c r="M163" s="248"/>
      <c r="N163" s="249"/>
      <c r="O163" s="249"/>
      <c r="P163" s="249"/>
      <c r="Q163" s="249"/>
      <c r="R163" s="249"/>
      <c r="S163" s="249"/>
      <c r="T163" s="250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1" t="s">
        <v>158</v>
      </c>
      <c r="AU163" s="251" t="s">
        <v>84</v>
      </c>
      <c r="AV163" s="15" t="s">
        <v>154</v>
      </c>
      <c r="AW163" s="15" t="s">
        <v>36</v>
      </c>
      <c r="AX163" s="15" t="s">
        <v>80</v>
      </c>
      <c r="AY163" s="251" t="s">
        <v>147</v>
      </c>
    </row>
    <row r="164" s="14" customFormat="1">
      <c r="A164" s="14"/>
      <c r="B164" s="230"/>
      <c r="C164" s="231"/>
      <c r="D164" s="221" t="s">
        <v>158</v>
      </c>
      <c r="E164" s="231"/>
      <c r="F164" s="233" t="s">
        <v>250</v>
      </c>
      <c r="G164" s="231"/>
      <c r="H164" s="234">
        <v>1.972</v>
      </c>
      <c r="I164" s="235"/>
      <c r="J164" s="231"/>
      <c r="K164" s="231"/>
      <c r="L164" s="236"/>
      <c r="M164" s="237"/>
      <c r="N164" s="238"/>
      <c r="O164" s="238"/>
      <c r="P164" s="238"/>
      <c r="Q164" s="238"/>
      <c r="R164" s="238"/>
      <c r="S164" s="238"/>
      <c r="T164" s="23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0" t="s">
        <v>158</v>
      </c>
      <c r="AU164" s="240" t="s">
        <v>84</v>
      </c>
      <c r="AV164" s="14" t="s">
        <v>84</v>
      </c>
      <c r="AW164" s="14" t="s">
        <v>4</v>
      </c>
      <c r="AX164" s="14" t="s">
        <v>80</v>
      </c>
      <c r="AY164" s="240" t="s">
        <v>147</v>
      </c>
    </row>
    <row r="165" s="2" customFormat="1" ht="16.5" customHeight="1">
      <c r="A165" s="41"/>
      <c r="B165" s="42"/>
      <c r="C165" s="201" t="s">
        <v>251</v>
      </c>
      <c r="D165" s="201" t="s">
        <v>149</v>
      </c>
      <c r="E165" s="202" t="s">
        <v>252</v>
      </c>
      <c r="F165" s="203" t="s">
        <v>253</v>
      </c>
      <c r="G165" s="204" t="s">
        <v>211</v>
      </c>
      <c r="H165" s="205">
        <v>0.13</v>
      </c>
      <c r="I165" s="206"/>
      <c r="J165" s="207">
        <f>ROUND(I165*H165,2)</f>
        <v>0</v>
      </c>
      <c r="K165" s="203" t="s">
        <v>153</v>
      </c>
      <c r="L165" s="47"/>
      <c r="M165" s="208" t="s">
        <v>19</v>
      </c>
      <c r="N165" s="209" t="s">
        <v>46</v>
      </c>
      <c r="O165" s="87"/>
      <c r="P165" s="210">
        <f>O165*H165</f>
        <v>0</v>
      </c>
      <c r="Q165" s="210">
        <v>1.06277</v>
      </c>
      <c r="R165" s="210">
        <f>Q165*H165</f>
        <v>0.13816010000000001</v>
      </c>
      <c r="S165" s="210">
        <v>0</v>
      </c>
      <c r="T165" s="211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12" t="s">
        <v>154</v>
      </c>
      <c r="AT165" s="212" t="s">
        <v>149</v>
      </c>
      <c r="AU165" s="212" t="s">
        <v>84</v>
      </c>
      <c r="AY165" s="20" t="s">
        <v>147</v>
      </c>
      <c r="BE165" s="213">
        <f>IF(N165="základní",J165,0)</f>
        <v>0</v>
      </c>
      <c r="BF165" s="213">
        <f>IF(N165="snížená",J165,0)</f>
        <v>0</v>
      </c>
      <c r="BG165" s="213">
        <f>IF(N165="zákl. přenesená",J165,0)</f>
        <v>0</v>
      </c>
      <c r="BH165" s="213">
        <f>IF(N165="sníž. přenesená",J165,0)</f>
        <v>0</v>
      </c>
      <c r="BI165" s="213">
        <f>IF(N165="nulová",J165,0)</f>
        <v>0</v>
      </c>
      <c r="BJ165" s="20" t="s">
        <v>80</v>
      </c>
      <c r="BK165" s="213">
        <f>ROUND(I165*H165,2)</f>
        <v>0</v>
      </c>
      <c r="BL165" s="20" t="s">
        <v>154</v>
      </c>
      <c r="BM165" s="212" t="s">
        <v>254</v>
      </c>
    </row>
    <row r="166" s="2" customFormat="1">
      <c r="A166" s="41"/>
      <c r="B166" s="42"/>
      <c r="C166" s="43"/>
      <c r="D166" s="214" t="s">
        <v>156</v>
      </c>
      <c r="E166" s="43"/>
      <c r="F166" s="215" t="s">
        <v>255</v>
      </c>
      <c r="G166" s="43"/>
      <c r="H166" s="43"/>
      <c r="I166" s="216"/>
      <c r="J166" s="43"/>
      <c r="K166" s="43"/>
      <c r="L166" s="47"/>
      <c r="M166" s="217"/>
      <c r="N166" s="218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156</v>
      </c>
      <c r="AU166" s="20" t="s">
        <v>84</v>
      </c>
    </row>
    <row r="167" s="13" customFormat="1">
      <c r="A167" s="13"/>
      <c r="B167" s="219"/>
      <c r="C167" s="220"/>
      <c r="D167" s="221" t="s">
        <v>158</v>
      </c>
      <c r="E167" s="222" t="s">
        <v>19</v>
      </c>
      <c r="F167" s="223" t="s">
        <v>256</v>
      </c>
      <c r="G167" s="220"/>
      <c r="H167" s="222" t="s">
        <v>19</v>
      </c>
      <c r="I167" s="224"/>
      <c r="J167" s="220"/>
      <c r="K167" s="220"/>
      <c r="L167" s="225"/>
      <c r="M167" s="226"/>
      <c r="N167" s="227"/>
      <c r="O167" s="227"/>
      <c r="P167" s="227"/>
      <c r="Q167" s="227"/>
      <c r="R167" s="227"/>
      <c r="S167" s="227"/>
      <c r="T167" s="22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29" t="s">
        <v>158</v>
      </c>
      <c r="AU167" s="229" t="s">
        <v>84</v>
      </c>
      <c r="AV167" s="13" t="s">
        <v>80</v>
      </c>
      <c r="AW167" s="13" t="s">
        <v>36</v>
      </c>
      <c r="AX167" s="13" t="s">
        <v>75</v>
      </c>
      <c r="AY167" s="229" t="s">
        <v>147</v>
      </c>
    </row>
    <row r="168" s="14" customFormat="1">
      <c r="A168" s="14"/>
      <c r="B168" s="230"/>
      <c r="C168" s="231"/>
      <c r="D168" s="221" t="s">
        <v>158</v>
      </c>
      <c r="E168" s="232" t="s">
        <v>19</v>
      </c>
      <c r="F168" s="233" t="s">
        <v>257</v>
      </c>
      <c r="G168" s="231"/>
      <c r="H168" s="234">
        <v>0.13</v>
      </c>
      <c r="I168" s="235"/>
      <c r="J168" s="231"/>
      <c r="K168" s="231"/>
      <c r="L168" s="236"/>
      <c r="M168" s="237"/>
      <c r="N168" s="238"/>
      <c r="O168" s="238"/>
      <c r="P168" s="238"/>
      <c r="Q168" s="238"/>
      <c r="R168" s="238"/>
      <c r="S168" s="238"/>
      <c r="T168" s="23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0" t="s">
        <v>158</v>
      </c>
      <c r="AU168" s="240" t="s">
        <v>84</v>
      </c>
      <c r="AV168" s="14" t="s">
        <v>84</v>
      </c>
      <c r="AW168" s="14" t="s">
        <v>36</v>
      </c>
      <c r="AX168" s="14" t="s">
        <v>75</v>
      </c>
      <c r="AY168" s="240" t="s">
        <v>147</v>
      </c>
    </row>
    <row r="169" s="15" customFormat="1">
      <c r="A169" s="15"/>
      <c r="B169" s="241"/>
      <c r="C169" s="242"/>
      <c r="D169" s="221" t="s">
        <v>158</v>
      </c>
      <c r="E169" s="243" t="s">
        <v>19</v>
      </c>
      <c r="F169" s="244" t="s">
        <v>161</v>
      </c>
      <c r="G169" s="242"/>
      <c r="H169" s="245">
        <v>0.13</v>
      </c>
      <c r="I169" s="246"/>
      <c r="J169" s="242"/>
      <c r="K169" s="242"/>
      <c r="L169" s="247"/>
      <c r="M169" s="248"/>
      <c r="N169" s="249"/>
      <c r="O169" s="249"/>
      <c r="P169" s="249"/>
      <c r="Q169" s="249"/>
      <c r="R169" s="249"/>
      <c r="S169" s="249"/>
      <c r="T169" s="250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51" t="s">
        <v>158</v>
      </c>
      <c r="AU169" s="251" t="s">
        <v>84</v>
      </c>
      <c r="AV169" s="15" t="s">
        <v>154</v>
      </c>
      <c r="AW169" s="15" t="s">
        <v>36</v>
      </c>
      <c r="AX169" s="15" t="s">
        <v>80</v>
      </c>
      <c r="AY169" s="251" t="s">
        <v>147</v>
      </c>
    </row>
    <row r="170" s="2" customFormat="1" ht="24.15" customHeight="1">
      <c r="A170" s="41"/>
      <c r="B170" s="42"/>
      <c r="C170" s="201" t="s">
        <v>258</v>
      </c>
      <c r="D170" s="201" t="s">
        <v>149</v>
      </c>
      <c r="E170" s="202" t="s">
        <v>259</v>
      </c>
      <c r="F170" s="203" t="s">
        <v>260</v>
      </c>
      <c r="G170" s="204" t="s">
        <v>152</v>
      </c>
      <c r="H170" s="205">
        <v>10.108000000000001</v>
      </c>
      <c r="I170" s="206"/>
      <c r="J170" s="207">
        <f>ROUND(I170*H170,2)</f>
        <v>0</v>
      </c>
      <c r="K170" s="203" t="s">
        <v>153</v>
      </c>
      <c r="L170" s="47"/>
      <c r="M170" s="208" t="s">
        <v>19</v>
      </c>
      <c r="N170" s="209" t="s">
        <v>46</v>
      </c>
      <c r="O170" s="87"/>
      <c r="P170" s="210">
        <f>O170*H170</f>
        <v>0</v>
      </c>
      <c r="Q170" s="210">
        <v>0.61207999999999996</v>
      </c>
      <c r="R170" s="210">
        <f>Q170*H170</f>
        <v>6.1869046399999998</v>
      </c>
      <c r="S170" s="210">
        <v>0</v>
      </c>
      <c r="T170" s="211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12" t="s">
        <v>154</v>
      </c>
      <c r="AT170" s="212" t="s">
        <v>149</v>
      </c>
      <c r="AU170" s="212" t="s">
        <v>84</v>
      </c>
      <c r="AY170" s="20" t="s">
        <v>147</v>
      </c>
      <c r="BE170" s="213">
        <f>IF(N170="základní",J170,0)</f>
        <v>0</v>
      </c>
      <c r="BF170" s="213">
        <f>IF(N170="snížená",J170,0)</f>
        <v>0</v>
      </c>
      <c r="BG170" s="213">
        <f>IF(N170="zákl. přenesená",J170,0)</f>
        <v>0</v>
      </c>
      <c r="BH170" s="213">
        <f>IF(N170="sníž. přenesená",J170,0)</f>
        <v>0</v>
      </c>
      <c r="BI170" s="213">
        <f>IF(N170="nulová",J170,0)</f>
        <v>0</v>
      </c>
      <c r="BJ170" s="20" t="s">
        <v>80</v>
      </c>
      <c r="BK170" s="213">
        <f>ROUND(I170*H170,2)</f>
        <v>0</v>
      </c>
      <c r="BL170" s="20" t="s">
        <v>154</v>
      </c>
      <c r="BM170" s="212" t="s">
        <v>261</v>
      </c>
    </row>
    <row r="171" s="2" customFormat="1">
      <c r="A171" s="41"/>
      <c r="B171" s="42"/>
      <c r="C171" s="43"/>
      <c r="D171" s="214" t="s">
        <v>156</v>
      </c>
      <c r="E171" s="43"/>
      <c r="F171" s="215" t="s">
        <v>262</v>
      </c>
      <c r="G171" s="43"/>
      <c r="H171" s="43"/>
      <c r="I171" s="216"/>
      <c r="J171" s="43"/>
      <c r="K171" s="43"/>
      <c r="L171" s="47"/>
      <c r="M171" s="217"/>
      <c r="N171" s="218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156</v>
      </c>
      <c r="AU171" s="20" t="s">
        <v>84</v>
      </c>
    </row>
    <row r="172" s="13" customFormat="1">
      <c r="A172" s="13"/>
      <c r="B172" s="219"/>
      <c r="C172" s="220"/>
      <c r="D172" s="221" t="s">
        <v>158</v>
      </c>
      <c r="E172" s="222" t="s">
        <v>19</v>
      </c>
      <c r="F172" s="223" t="s">
        <v>263</v>
      </c>
      <c r="G172" s="220"/>
      <c r="H172" s="222" t="s">
        <v>19</v>
      </c>
      <c r="I172" s="224"/>
      <c r="J172" s="220"/>
      <c r="K172" s="220"/>
      <c r="L172" s="225"/>
      <c r="M172" s="226"/>
      <c r="N172" s="227"/>
      <c r="O172" s="227"/>
      <c r="P172" s="227"/>
      <c r="Q172" s="227"/>
      <c r="R172" s="227"/>
      <c r="S172" s="227"/>
      <c r="T172" s="22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29" t="s">
        <v>158</v>
      </c>
      <c r="AU172" s="229" t="s">
        <v>84</v>
      </c>
      <c r="AV172" s="13" t="s">
        <v>80</v>
      </c>
      <c r="AW172" s="13" t="s">
        <v>36</v>
      </c>
      <c r="AX172" s="13" t="s">
        <v>75</v>
      </c>
      <c r="AY172" s="229" t="s">
        <v>147</v>
      </c>
    </row>
    <row r="173" s="14" customFormat="1">
      <c r="A173" s="14"/>
      <c r="B173" s="230"/>
      <c r="C173" s="231"/>
      <c r="D173" s="221" t="s">
        <v>158</v>
      </c>
      <c r="E173" s="232" t="s">
        <v>19</v>
      </c>
      <c r="F173" s="233" t="s">
        <v>264</v>
      </c>
      <c r="G173" s="231"/>
      <c r="H173" s="234">
        <v>10.108000000000001</v>
      </c>
      <c r="I173" s="235"/>
      <c r="J173" s="231"/>
      <c r="K173" s="231"/>
      <c r="L173" s="236"/>
      <c r="M173" s="237"/>
      <c r="N173" s="238"/>
      <c r="O173" s="238"/>
      <c r="P173" s="238"/>
      <c r="Q173" s="238"/>
      <c r="R173" s="238"/>
      <c r="S173" s="238"/>
      <c r="T173" s="23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0" t="s">
        <v>158</v>
      </c>
      <c r="AU173" s="240" t="s">
        <v>84</v>
      </c>
      <c r="AV173" s="14" t="s">
        <v>84</v>
      </c>
      <c r="AW173" s="14" t="s">
        <v>36</v>
      </c>
      <c r="AX173" s="14" t="s">
        <v>75</v>
      </c>
      <c r="AY173" s="240" t="s">
        <v>147</v>
      </c>
    </row>
    <row r="174" s="16" customFormat="1">
      <c r="A174" s="16"/>
      <c r="B174" s="252"/>
      <c r="C174" s="253"/>
      <c r="D174" s="221" t="s">
        <v>158</v>
      </c>
      <c r="E174" s="254" t="s">
        <v>88</v>
      </c>
      <c r="F174" s="255" t="s">
        <v>183</v>
      </c>
      <c r="G174" s="253"/>
      <c r="H174" s="256">
        <v>10.108000000000001</v>
      </c>
      <c r="I174" s="257"/>
      <c r="J174" s="253"/>
      <c r="K174" s="253"/>
      <c r="L174" s="258"/>
      <c r="M174" s="259"/>
      <c r="N174" s="260"/>
      <c r="O174" s="260"/>
      <c r="P174" s="260"/>
      <c r="Q174" s="260"/>
      <c r="R174" s="260"/>
      <c r="S174" s="260"/>
      <c r="T174" s="261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T174" s="262" t="s">
        <v>158</v>
      </c>
      <c r="AU174" s="262" t="s">
        <v>84</v>
      </c>
      <c r="AV174" s="16" t="s">
        <v>168</v>
      </c>
      <c r="AW174" s="16" t="s">
        <v>36</v>
      </c>
      <c r="AX174" s="16" t="s">
        <v>75</v>
      </c>
      <c r="AY174" s="262" t="s">
        <v>147</v>
      </c>
    </row>
    <row r="175" s="15" customFormat="1">
      <c r="A175" s="15"/>
      <c r="B175" s="241"/>
      <c r="C175" s="242"/>
      <c r="D175" s="221" t="s">
        <v>158</v>
      </c>
      <c r="E175" s="243" t="s">
        <v>19</v>
      </c>
      <c r="F175" s="244" t="s">
        <v>161</v>
      </c>
      <c r="G175" s="242"/>
      <c r="H175" s="245">
        <v>10.108000000000001</v>
      </c>
      <c r="I175" s="246"/>
      <c r="J175" s="242"/>
      <c r="K175" s="242"/>
      <c r="L175" s="247"/>
      <c r="M175" s="248"/>
      <c r="N175" s="249"/>
      <c r="O175" s="249"/>
      <c r="P175" s="249"/>
      <c r="Q175" s="249"/>
      <c r="R175" s="249"/>
      <c r="S175" s="249"/>
      <c r="T175" s="250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51" t="s">
        <v>158</v>
      </c>
      <c r="AU175" s="251" t="s">
        <v>84</v>
      </c>
      <c r="AV175" s="15" t="s">
        <v>154</v>
      </c>
      <c r="AW175" s="15" t="s">
        <v>36</v>
      </c>
      <c r="AX175" s="15" t="s">
        <v>80</v>
      </c>
      <c r="AY175" s="251" t="s">
        <v>147</v>
      </c>
    </row>
    <row r="176" s="2" customFormat="1" ht="24.15" customHeight="1">
      <c r="A176" s="41"/>
      <c r="B176" s="42"/>
      <c r="C176" s="201" t="s">
        <v>265</v>
      </c>
      <c r="D176" s="201" t="s">
        <v>149</v>
      </c>
      <c r="E176" s="202" t="s">
        <v>266</v>
      </c>
      <c r="F176" s="203" t="s">
        <v>267</v>
      </c>
      <c r="G176" s="204" t="s">
        <v>152</v>
      </c>
      <c r="H176" s="205">
        <v>9.5</v>
      </c>
      <c r="I176" s="206"/>
      <c r="J176" s="207">
        <f>ROUND(I176*H176,2)</f>
        <v>0</v>
      </c>
      <c r="K176" s="203" t="s">
        <v>153</v>
      </c>
      <c r="L176" s="47"/>
      <c r="M176" s="208" t="s">
        <v>19</v>
      </c>
      <c r="N176" s="209" t="s">
        <v>46</v>
      </c>
      <c r="O176" s="87"/>
      <c r="P176" s="210">
        <f>O176*H176</f>
        <v>0</v>
      </c>
      <c r="Q176" s="210">
        <v>0.23132</v>
      </c>
      <c r="R176" s="210">
        <f>Q176*H176</f>
        <v>2.19754</v>
      </c>
      <c r="S176" s="210">
        <v>0</v>
      </c>
      <c r="T176" s="211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12" t="s">
        <v>154</v>
      </c>
      <c r="AT176" s="212" t="s">
        <v>149</v>
      </c>
      <c r="AU176" s="212" t="s">
        <v>84</v>
      </c>
      <c r="AY176" s="20" t="s">
        <v>147</v>
      </c>
      <c r="BE176" s="213">
        <f>IF(N176="základní",J176,0)</f>
        <v>0</v>
      </c>
      <c r="BF176" s="213">
        <f>IF(N176="snížená",J176,0)</f>
        <v>0</v>
      </c>
      <c r="BG176" s="213">
        <f>IF(N176="zákl. přenesená",J176,0)</f>
        <v>0</v>
      </c>
      <c r="BH176" s="213">
        <f>IF(N176="sníž. přenesená",J176,0)</f>
        <v>0</v>
      </c>
      <c r="BI176" s="213">
        <f>IF(N176="nulová",J176,0)</f>
        <v>0</v>
      </c>
      <c r="BJ176" s="20" t="s">
        <v>80</v>
      </c>
      <c r="BK176" s="213">
        <f>ROUND(I176*H176,2)</f>
        <v>0</v>
      </c>
      <c r="BL176" s="20" t="s">
        <v>154</v>
      </c>
      <c r="BM176" s="212" t="s">
        <v>268</v>
      </c>
    </row>
    <row r="177" s="2" customFormat="1">
      <c r="A177" s="41"/>
      <c r="B177" s="42"/>
      <c r="C177" s="43"/>
      <c r="D177" s="214" t="s">
        <v>156</v>
      </c>
      <c r="E177" s="43"/>
      <c r="F177" s="215" t="s">
        <v>269</v>
      </c>
      <c r="G177" s="43"/>
      <c r="H177" s="43"/>
      <c r="I177" s="216"/>
      <c r="J177" s="43"/>
      <c r="K177" s="43"/>
      <c r="L177" s="47"/>
      <c r="M177" s="217"/>
      <c r="N177" s="218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156</v>
      </c>
      <c r="AU177" s="20" t="s">
        <v>84</v>
      </c>
    </row>
    <row r="178" s="13" customFormat="1">
      <c r="A178" s="13"/>
      <c r="B178" s="219"/>
      <c r="C178" s="220"/>
      <c r="D178" s="221" t="s">
        <v>158</v>
      </c>
      <c r="E178" s="222" t="s">
        <v>19</v>
      </c>
      <c r="F178" s="223" t="s">
        <v>263</v>
      </c>
      <c r="G178" s="220"/>
      <c r="H178" s="222" t="s">
        <v>19</v>
      </c>
      <c r="I178" s="224"/>
      <c r="J178" s="220"/>
      <c r="K178" s="220"/>
      <c r="L178" s="225"/>
      <c r="M178" s="226"/>
      <c r="N178" s="227"/>
      <c r="O178" s="227"/>
      <c r="P178" s="227"/>
      <c r="Q178" s="227"/>
      <c r="R178" s="227"/>
      <c r="S178" s="227"/>
      <c r="T178" s="22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29" t="s">
        <v>158</v>
      </c>
      <c r="AU178" s="229" t="s">
        <v>84</v>
      </c>
      <c r="AV178" s="13" t="s">
        <v>80</v>
      </c>
      <c r="AW178" s="13" t="s">
        <v>36</v>
      </c>
      <c r="AX178" s="13" t="s">
        <v>75</v>
      </c>
      <c r="AY178" s="229" t="s">
        <v>147</v>
      </c>
    </row>
    <row r="179" s="14" customFormat="1">
      <c r="A179" s="14"/>
      <c r="B179" s="230"/>
      <c r="C179" s="231"/>
      <c r="D179" s="221" t="s">
        <v>158</v>
      </c>
      <c r="E179" s="232" t="s">
        <v>19</v>
      </c>
      <c r="F179" s="233" t="s">
        <v>270</v>
      </c>
      <c r="G179" s="231"/>
      <c r="H179" s="234">
        <v>9.5</v>
      </c>
      <c r="I179" s="235"/>
      <c r="J179" s="231"/>
      <c r="K179" s="231"/>
      <c r="L179" s="236"/>
      <c r="M179" s="237"/>
      <c r="N179" s="238"/>
      <c r="O179" s="238"/>
      <c r="P179" s="238"/>
      <c r="Q179" s="238"/>
      <c r="R179" s="238"/>
      <c r="S179" s="238"/>
      <c r="T179" s="23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0" t="s">
        <v>158</v>
      </c>
      <c r="AU179" s="240" t="s">
        <v>84</v>
      </c>
      <c r="AV179" s="14" t="s">
        <v>84</v>
      </c>
      <c r="AW179" s="14" t="s">
        <v>36</v>
      </c>
      <c r="AX179" s="14" t="s">
        <v>75</v>
      </c>
      <c r="AY179" s="240" t="s">
        <v>147</v>
      </c>
    </row>
    <row r="180" s="16" customFormat="1">
      <c r="A180" s="16"/>
      <c r="B180" s="252"/>
      <c r="C180" s="253"/>
      <c r="D180" s="221" t="s">
        <v>158</v>
      </c>
      <c r="E180" s="254" t="s">
        <v>92</v>
      </c>
      <c r="F180" s="255" t="s">
        <v>183</v>
      </c>
      <c r="G180" s="253"/>
      <c r="H180" s="256">
        <v>9.5</v>
      </c>
      <c r="I180" s="257"/>
      <c r="J180" s="253"/>
      <c r="K180" s="253"/>
      <c r="L180" s="258"/>
      <c r="M180" s="259"/>
      <c r="N180" s="260"/>
      <c r="O180" s="260"/>
      <c r="P180" s="260"/>
      <c r="Q180" s="260"/>
      <c r="R180" s="260"/>
      <c r="S180" s="260"/>
      <c r="T180" s="261"/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  <c r="AT180" s="262" t="s">
        <v>158</v>
      </c>
      <c r="AU180" s="262" t="s">
        <v>84</v>
      </c>
      <c r="AV180" s="16" t="s">
        <v>168</v>
      </c>
      <c r="AW180" s="16" t="s">
        <v>36</v>
      </c>
      <c r="AX180" s="16" t="s">
        <v>75</v>
      </c>
      <c r="AY180" s="262" t="s">
        <v>147</v>
      </c>
    </row>
    <row r="181" s="15" customFormat="1">
      <c r="A181" s="15"/>
      <c r="B181" s="241"/>
      <c r="C181" s="242"/>
      <c r="D181" s="221" t="s">
        <v>158</v>
      </c>
      <c r="E181" s="243" t="s">
        <v>19</v>
      </c>
      <c r="F181" s="244" t="s">
        <v>161</v>
      </c>
      <c r="G181" s="242"/>
      <c r="H181" s="245">
        <v>9.5</v>
      </c>
      <c r="I181" s="246"/>
      <c r="J181" s="242"/>
      <c r="K181" s="242"/>
      <c r="L181" s="247"/>
      <c r="M181" s="248"/>
      <c r="N181" s="249"/>
      <c r="O181" s="249"/>
      <c r="P181" s="249"/>
      <c r="Q181" s="249"/>
      <c r="R181" s="249"/>
      <c r="S181" s="249"/>
      <c r="T181" s="250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51" t="s">
        <v>158</v>
      </c>
      <c r="AU181" s="251" t="s">
        <v>84</v>
      </c>
      <c r="AV181" s="15" t="s">
        <v>154</v>
      </c>
      <c r="AW181" s="15" t="s">
        <v>36</v>
      </c>
      <c r="AX181" s="15" t="s">
        <v>80</v>
      </c>
      <c r="AY181" s="251" t="s">
        <v>147</v>
      </c>
    </row>
    <row r="182" s="2" customFormat="1" ht="33" customHeight="1">
      <c r="A182" s="41"/>
      <c r="B182" s="42"/>
      <c r="C182" s="201" t="s">
        <v>271</v>
      </c>
      <c r="D182" s="201" t="s">
        <v>149</v>
      </c>
      <c r="E182" s="202" t="s">
        <v>272</v>
      </c>
      <c r="F182" s="203" t="s">
        <v>273</v>
      </c>
      <c r="G182" s="204" t="s">
        <v>211</v>
      </c>
      <c r="H182" s="205">
        <v>0.247</v>
      </c>
      <c r="I182" s="206"/>
      <c r="J182" s="207">
        <f>ROUND(I182*H182,2)</f>
        <v>0</v>
      </c>
      <c r="K182" s="203" t="s">
        <v>153</v>
      </c>
      <c r="L182" s="47"/>
      <c r="M182" s="208" t="s">
        <v>19</v>
      </c>
      <c r="N182" s="209" t="s">
        <v>46</v>
      </c>
      <c r="O182" s="87"/>
      <c r="P182" s="210">
        <f>O182*H182</f>
        <v>0</v>
      </c>
      <c r="Q182" s="210">
        <v>1.0593999999999999</v>
      </c>
      <c r="R182" s="210">
        <f>Q182*H182</f>
        <v>0.26167179999999995</v>
      </c>
      <c r="S182" s="210">
        <v>0</v>
      </c>
      <c r="T182" s="211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12" t="s">
        <v>154</v>
      </c>
      <c r="AT182" s="212" t="s">
        <v>149</v>
      </c>
      <c r="AU182" s="212" t="s">
        <v>84</v>
      </c>
      <c r="AY182" s="20" t="s">
        <v>147</v>
      </c>
      <c r="BE182" s="213">
        <f>IF(N182="základní",J182,0)</f>
        <v>0</v>
      </c>
      <c r="BF182" s="213">
        <f>IF(N182="snížená",J182,0)</f>
        <v>0</v>
      </c>
      <c r="BG182" s="213">
        <f>IF(N182="zákl. přenesená",J182,0)</f>
        <v>0</v>
      </c>
      <c r="BH182" s="213">
        <f>IF(N182="sníž. přenesená",J182,0)</f>
        <v>0</v>
      </c>
      <c r="BI182" s="213">
        <f>IF(N182="nulová",J182,0)</f>
        <v>0</v>
      </c>
      <c r="BJ182" s="20" t="s">
        <v>80</v>
      </c>
      <c r="BK182" s="213">
        <f>ROUND(I182*H182,2)</f>
        <v>0</v>
      </c>
      <c r="BL182" s="20" t="s">
        <v>154</v>
      </c>
      <c r="BM182" s="212" t="s">
        <v>274</v>
      </c>
    </row>
    <row r="183" s="2" customFormat="1">
      <c r="A183" s="41"/>
      <c r="B183" s="42"/>
      <c r="C183" s="43"/>
      <c r="D183" s="214" t="s">
        <v>156</v>
      </c>
      <c r="E183" s="43"/>
      <c r="F183" s="215" t="s">
        <v>275</v>
      </c>
      <c r="G183" s="43"/>
      <c r="H183" s="43"/>
      <c r="I183" s="216"/>
      <c r="J183" s="43"/>
      <c r="K183" s="43"/>
      <c r="L183" s="47"/>
      <c r="M183" s="217"/>
      <c r="N183" s="218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156</v>
      </c>
      <c r="AU183" s="20" t="s">
        <v>84</v>
      </c>
    </row>
    <row r="184" s="13" customFormat="1">
      <c r="A184" s="13"/>
      <c r="B184" s="219"/>
      <c r="C184" s="220"/>
      <c r="D184" s="221" t="s">
        <v>158</v>
      </c>
      <c r="E184" s="222" t="s">
        <v>19</v>
      </c>
      <c r="F184" s="223" t="s">
        <v>276</v>
      </c>
      <c r="G184" s="220"/>
      <c r="H184" s="222" t="s">
        <v>19</v>
      </c>
      <c r="I184" s="224"/>
      <c r="J184" s="220"/>
      <c r="K184" s="220"/>
      <c r="L184" s="225"/>
      <c r="M184" s="226"/>
      <c r="N184" s="227"/>
      <c r="O184" s="227"/>
      <c r="P184" s="227"/>
      <c r="Q184" s="227"/>
      <c r="R184" s="227"/>
      <c r="S184" s="227"/>
      <c r="T184" s="22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29" t="s">
        <v>158</v>
      </c>
      <c r="AU184" s="229" t="s">
        <v>84</v>
      </c>
      <c r="AV184" s="13" t="s">
        <v>80</v>
      </c>
      <c r="AW184" s="13" t="s">
        <v>36</v>
      </c>
      <c r="AX184" s="13" t="s">
        <v>75</v>
      </c>
      <c r="AY184" s="229" t="s">
        <v>147</v>
      </c>
    </row>
    <row r="185" s="14" customFormat="1">
      <c r="A185" s="14"/>
      <c r="B185" s="230"/>
      <c r="C185" s="231"/>
      <c r="D185" s="221" t="s">
        <v>158</v>
      </c>
      <c r="E185" s="232" t="s">
        <v>19</v>
      </c>
      <c r="F185" s="233" t="s">
        <v>277</v>
      </c>
      <c r="G185" s="231"/>
      <c r="H185" s="234">
        <v>0.152</v>
      </c>
      <c r="I185" s="235"/>
      <c r="J185" s="231"/>
      <c r="K185" s="231"/>
      <c r="L185" s="236"/>
      <c r="M185" s="237"/>
      <c r="N185" s="238"/>
      <c r="O185" s="238"/>
      <c r="P185" s="238"/>
      <c r="Q185" s="238"/>
      <c r="R185" s="238"/>
      <c r="S185" s="238"/>
      <c r="T185" s="23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0" t="s">
        <v>158</v>
      </c>
      <c r="AU185" s="240" t="s">
        <v>84</v>
      </c>
      <c r="AV185" s="14" t="s">
        <v>84</v>
      </c>
      <c r="AW185" s="14" t="s">
        <v>36</v>
      </c>
      <c r="AX185" s="14" t="s">
        <v>75</v>
      </c>
      <c r="AY185" s="240" t="s">
        <v>147</v>
      </c>
    </row>
    <row r="186" s="14" customFormat="1">
      <c r="A186" s="14"/>
      <c r="B186" s="230"/>
      <c r="C186" s="231"/>
      <c r="D186" s="221" t="s">
        <v>158</v>
      </c>
      <c r="E186" s="232" t="s">
        <v>19</v>
      </c>
      <c r="F186" s="233" t="s">
        <v>278</v>
      </c>
      <c r="G186" s="231"/>
      <c r="H186" s="234">
        <v>0.095000000000000001</v>
      </c>
      <c r="I186" s="235"/>
      <c r="J186" s="231"/>
      <c r="K186" s="231"/>
      <c r="L186" s="236"/>
      <c r="M186" s="237"/>
      <c r="N186" s="238"/>
      <c r="O186" s="238"/>
      <c r="P186" s="238"/>
      <c r="Q186" s="238"/>
      <c r="R186" s="238"/>
      <c r="S186" s="238"/>
      <c r="T186" s="23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0" t="s">
        <v>158</v>
      </c>
      <c r="AU186" s="240" t="s">
        <v>84</v>
      </c>
      <c r="AV186" s="14" t="s">
        <v>84</v>
      </c>
      <c r="AW186" s="14" t="s">
        <v>36</v>
      </c>
      <c r="AX186" s="14" t="s">
        <v>75</v>
      </c>
      <c r="AY186" s="240" t="s">
        <v>147</v>
      </c>
    </row>
    <row r="187" s="15" customFormat="1">
      <c r="A187" s="15"/>
      <c r="B187" s="241"/>
      <c r="C187" s="242"/>
      <c r="D187" s="221" t="s">
        <v>158</v>
      </c>
      <c r="E187" s="243" t="s">
        <v>19</v>
      </c>
      <c r="F187" s="244" t="s">
        <v>161</v>
      </c>
      <c r="G187" s="242"/>
      <c r="H187" s="245">
        <v>0.247</v>
      </c>
      <c r="I187" s="246"/>
      <c r="J187" s="242"/>
      <c r="K187" s="242"/>
      <c r="L187" s="247"/>
      <c r="M187" s="248"/>
      <c r="N187" s="249"/>
      <c r="O187" s="249"/>
      <c r="P187" s="249"/>
      <c r="Q187" s="249"/>
      <c r="R187" s="249"/>
      <c r="S187" s="249"/>
      <c r="T187" s="250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51" t="s">
        <v>158</v>
      </c>
      <c r="AU187" s="251" t="s">
        <v>84</v>
      </c>
      <c r="AV187" s="15" t="s">
        <v>154</v>
      </c>
      <c r="AW187" s="15" t="s">
        <v>36</v>
      </c>
      <c r="AX187" s="15" t="s">
        <v>80</v>
      </c>
      <c r="AY187" s="251" t="s">
        <v>147</v>
      </c>
    </row>
    <row r="188" s="12" customFormat="1" ht="22.8" customHeight="1">
      <c r="A188" s="12"/>
      <c r="B188" s="185"/>
      <c r="C188" s="186"/>
      <c r="D188" s="187" t="s">
        <v>74</v>
      </c>
      <c r="E188" s="199" t="s">
        <v>168</v>
      </c>
      <c r="F188" s="199" t="s">
        <v>279</v>
      </c>
      <c r="G188" s="186"/>
      <c r="H188" s="186"/>
      <c r="I188" s="189"/>
      <c r="J188" s="200">
        <f>BK188</f>
        <v>0</v>
      </c>
      <c r="K188" s="186"/>
      <c r="L188" s="191"/>
      <c r="M188" s="192"/>
      <c r="N188" s="193"/>
      <c r="O188" s="193"/>
      <c r="P188" s="194">
        <f>SUM(P189:P213)</f>
        <v>0</v>
      </c>
      <c r="Q188" s="193"/>
      <c r="R188" s="194">
        <f>SUM(R189:R213)</f>
        <v>1.6469702900000001</v>
      </c>
      <c r="S188" s="193"/>
      <c r="T188" s="195">
        <f>SUM(T189:T213)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96" t="s">
        <v>80</v>
      </c>
      <c r="AT188" s="197" t="s">
        <v>74</v>
      </c>
      <c r="AU188" s="197" t="s">
        <v>80</v>
      </c>
      <c r="AY188" s="196" t="s">
        <v>147</v>
      </c>
      <c r="BK188" s="198">
        <f>SUM(BK189:BK213)</f>
        <v>0</v>
      </c>
    </row>
    <row r="189" s="2" customFormat="1" ht="24.15" customHeight="1">
      <c r="A189" s="41"/>
      <c r="B189" s="42"/>
      <c r="C189" s="201" t="s">
        <v>280</v>
      </c>
      <c r="D189" s="201" t="s">
        <v>149</v>
      </c>
      <c r="E189" s="202" t="s">
        <v>281</v>
      </c>
      <c r="F189" s="203" t="s">
        <v>282</v>
      </c>
      <c r="G189" s="204" t="s">
        <v>152</v>
      </c>
      <c r="H189" s="205">
        <v>3.3149999999999999</v>
      </c>
      <c r="I189" s="206"/>
      <c r="J189" s="207">
        <f>ROUND(I189*H189,2)</f>
        <v>0</v>
      </c>
      <c r="K189" s="203" t="s">
        <v>153</v>
      </c>
      <c r="L189" s="47"/>
      <c r="M189" s="208" t="s">
        <v>19</v>
      </c>
      <c r="N189" s="209" t="s">
        <v>46</v>
      </c>
      <c r="O189" s="87"/>
      <c r="P189" s="210">
        <f>O189*H189</f>
        <v>0</v>
      </c>
      <c r="Q189" s="210">
        <v>0.33065</v>
      </c>
      <c r="R189" s="210">
        <f>Q189*H189</f>
        <v>1.0961047500000001</v>
      </c>
      <c r="S189" s="210">
        <v>0</v>
      </c>
      <c r="T189" s="211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12" t="s">
        <v>154</v>
      </c>
      <c r="AT189" s="212" t="s">
        <v>149</v>
      </c>
      <c r="AU189" s="212" t="s">
        <v>84</v>
      </c>
      <c r="AY189" s="20" t="s">
        <v>147</v>
      </c>
      <c r="BE189" s="213">
        <f>IF(N189="základní",J189,0)</f>
        <v>0</v>
      </c>
      <c r="BF189" s="213">
        <f>IF(N189="snížená",J189,0)</f>
        <v>0</v>
      </c>
      <c r="BG189" s="213">
        <f>IF(N189="zákl. přenesená",J189,0)</f>
        <v>0</v>
      </c>
      <c r="BH189" s="213">
        <f>IF(N189="sníž. přenesená",J189,0)</f>
        <v>0</v>
      </c>
      <c r="BI189" s="213">
        <f>IF(N189="nulová",J189,0)</f>
        <v>0</v>
      </c>
      <c r="BJ189" s="20" t="s">
        <v>80</v>
      </c>
      <c r="BK189" s="213">
        <f>ROUND(I189*H189,2)</f>
        <v>0</v>
      </c>
      <c r="BL189" s="20" t="s">
        <v>154</v>
      </c>
      <c r="BM189" s="212" t="s">
        <v>283</v>
      </c>
    </row>
    <row r="190" s="2" customFormat="1">
      <c r="A190" s="41"/>
      <c r="B190" s="42"/>
      <c r="C190" s="43"/>
      <c r="D190" s="214" t="s">
        <v>156</v>
      </c>
      <c r="E190" s="43"/>
      <c r="F190" s="215" t="s">
        <v>284</v>
      </c>
      <c r="G190" s="43"/>
      <c r="H190" s="43"/>
      <c r="I190" s="216"/>
      <c r="J190" s="43"/>
      <c r="K190" s="43"/>
      <c r="L190" s="47"/>
      <c r="M190" s="217"/>
      <c r="N190" s="218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156</v>
      </c>
      <c r="AU190" s="20" t="s">
        <v>84</v>
      </c>
    </row>
    <row r="191" s="13" customFormat="1">
      <c r="A191" s="13"/>
      <c r="B191" s="219"/>
      <c r="C191" s="220"/>
      <c r="D191" s="221" t="s">
        <v>158</v>
      </c>
      <c r="E191" s="222" t="s">
        <v>19</v>
      </c>
      <c r="F191" s="223" t="s">
        <v>285</v>
      </c>
      <c r="G191" s="220"/>
      <c r="H191" s="222" t="s">
        <v>19</v>
      </c>
      <c r="I191" s="224"/>
      <c r="J191" s="220"/>
      <c r="K191" s="220"/>
      <c r="L191" s="225"/>
      <c r="M191" s="226"/>
      <c r="N191" s="227"/>
      <c r="O191" s="227"/>
      <c r="P191" s="227"/>
      <c r="Q191" s="227"/>
      <c r="R191" s="227"/>
      <c r="S191" s="227"/>
      <c r="T191" s="22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29" t="s">
        <v>158</v>
      </c>
      <c r="AU191" s="229" t="s">
        <v>84</v>
      </c>
      <c r="AV191" s="13" t="s">
        <v>80</v>
      </c>
      <c r="AW191" s="13" t="s">
        <v>36</v>
      </c>
      <c r="AX191" s="13" t="s">
        <v>75</v>
      </c>
      <c r="AY191" s="229" t="s">
        <v>147</v>
      </c>
    </row>
    <row r="192" s="14" customFormat="1">
      <c r="A192" s="14"/>
      <c r="B192" s="230"/>
      <c r="C192" s="231"/>
      <c r="D192" s="221" t="s">
        <v>158</v>
      </c>
      <c r="E192" s="232" t="s">
        <v>19</v>
      </c>
      <c r="F192" s="233" t="s">
        <v>286</v>
      </c>
      <c r="G192" s="231"/>
      <c r="H192" s="234">
        <v>5.625</v>
      </c>
      <c r="I192" s="235"/>
      <c r="J192" s="231"/>
      <c r="K192" s="231"/>
      <c r="L192" s="236"/>
      <c r="M192" s="237"/>
      <c r="N192" s="238"/>
      <c r="O192" s="238"/>
      <c r="P192" s="238"/>
      <c r="Q192" s="238"/>
      <c r="R192" s="238"/>
      <c r="S192" s="238"/>
      <c r="T192" s="23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0" t="s">
        <v>158</v>
      </c>
      <c r="AU192" s="240" t="s">
        <v>84</v>
      </c>
      <c r="AV192" s="14" t="s">
        <v>84</v>
      </c>
      <c r="AW192" s="14" t="s">
        <v>36</v>
      </c>
      <c r="AX192" s="14" t="s">
        <v>75</v>
      </c>
      <c r="AY192" s="240" t="s">
        <v>147</v>
      </c>
    </row>
    <row r="193" s="14" customFormat="1">
      <c r="A193" s="14"/>
      <c r="B193" s="230"/>
      <c r="C193" s="231"/>
      <c r="D193" s="221" t="s">
        <v>158</v>
      </c>
      <c r="E193" s="232" t="s">
        <v>19</v>
      </c>
      <c r="F193" s="233" t="s">
        <v>287</v>
      </c>
      <c r="G193" s="231"/>
      <c r="H193" s="234">
        <v>-2.3100000000000001</v>
      </c>
      <c r="I193" s="235"/>
      <c r="J193" s="231"/>
      <c r="K193" s="231"/>
      <c r="L193" s="236"/>
      <c r="M193" s="237"/>
      <c r="N193" s="238"/>
      <c r="O193" s="238"/>
      <c r="P193" s="238"/>
      <c r="Q193" s="238"/>
      <c r="R193" s="238"/>
      <c r="S193" s="238"/>
      <c r="T193" s="239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0" t="s">
        <v>158</v>
      </c>
      <c r="AU193" s="240" t="s">
        <v>84</v>
      </c>
      <c r="AV193" s="14" t="s">
        <v>84</v>
      </c>
      <c r="AW193" s="14" t="s">
        <v>36</v>
      </c>
      <c r="AX193" s="14" t="s">
        <v>75</v>
      </c>
      <c r="AY193" s="240" t="s">
        <v>147</v>
      </c>
    </row>
    <row r="194" s="15" customFormat="1">
      <c r="A194" s="15"/>
      <c r="B194" s="241"/>
      <c r="C194" s="242"/>
      <c r="D194" s="221" t="s">
        <v>158</v>
      </c>
      <c r="E194" s="243" t="s">
        <v>19</v>
      </c>
      <c r="F194" s="244" t="s">
        <v>161</v>
      </c>
      <c r="G194" s="242"/>
      <c r="H194" s="245">
        <v>3.3149999999999999</v>
      </c>
      <c r="I194" s="246"/>
      <c r="J194" s="242"/>
      <c r="K194" s="242"/>
      <c r="L194" s="247"/>
      <c r="M194" s="248"/>
      <c r="N194" s="249"/>
      <c r="O194" s="249"/>
      <c r="P194" s="249"/>
      <c r="Q194" s="249"/>
      <c r="R194" s="249"/>
      <c r="S194" s="249"/>
      <c r="T194" s="250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51" t="s">
        <v>158</v>
      </c>
      <c r="AU194" s="251" t="s">
        <v>84</v>
      </c>
      <c r="AV194" s="15" t="s">
        <v>154</v>
      </c>
      <c r="AW194" s="15" t="s">
        <v>36</v>
      </c>
      <c r="AX194" s="15" t="s">
        <v>80</v>
      </c>
      <c r="AY194" s="251" t="s">
        <v>147</v>
      </c>
    </row>
    <row r="195" s="2" customFormat="1" ht="16.5" customHeight="1">
      <c r="A195" s="41"/>
      <c r="B195" s="42"/>
      <c r="C195" s="201" t="s">
        <v>288</v>
      </c>
      <c r="D195" s="201" t="s">
        <v>149</v>
      </c>
      <c r="E195" s="202" t="s">
        <v>289</v>
      </c>
      <c r="F195" s="203" t="s">
        <v>290</v>
      </c>
      <c r="G195" s="204" t="s">
        <v>178</v>
      </c>
      <c r="H195" s="205">
        <v>0.17000000000000001</v>
      </c>
      <c r="I195" s="206"/>
      <c r="J195" s="207">
        <f>ROUND(I195*H195,2)</f>
        <v>0</v>
      </c>
      <c r="K195" s="203" t="s">
        <v>153</v>
      </c>
      <c r="L195" s="47"/>
      <c r="M195" s="208" t="s">
        <v>19</v>
      </c>
      <c r="N195" s="209" t="s">
        <v>46</v>
      </c>
      <c r="O195" s="87"/>
      <c r="P195" s="210">
        <f>O195*H195</f>
        <v>0</v>
      </c>
      <c r="Q195" s="210">
        <v>2.5018799999999999</v>
      </c>
      <c r="R195" s="210">
        <f>Q195*H195</f>
        <v>0.42531960000000002</v>
      </c>
      <c r="S195" s="210">
        <v>0</v>
      </c>
      <c r="T195" s="211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12" t="s">
        <v>154</v>
      </c>
      <c r="AT195" s="212" t="s">
        <v>149</v>
      </c>
      <c r="AU195" s="212" t="s">
        <v>84</v>
      </c>
      <c r="AY195" s="20" t="s">
        <v>147</v>
      </c>
      <c r="BE195" s="213">
        <f>IF(N195="základní",J195,0)</f>
        <v>0</v>
      </c>
      <c r="BF195" s="213">
        <f>IF(N195="snížená",J195,0)</f>
        <v>0</v>
      </c>
      <c r="BG195" s="213">
        <f>IF(N195="zákl. přenesená",J195,0)</f>
        <v>0</v>
      </c>
      <c r="BH195" s="213">
        <f>IF(N195="sníž. přenesená",J195,0)</f>
        <v>0</v>
      </c>
      <c r="BI195" s="213">
        <f>IF(N195="nulová",J195,0)</f>
        <v>0</v>
      </c>
      <c r="BJ195" s="20" t="s">
        <v>80</v>
      </c>
      <c r="BK195" s="213">
        <f>ROUND(I195*H195,2)</f>
        <v>0</v>
      </c>
      <c r="BL195" s="20" t="s">
        <v>154</v>
      </c>
      <c r="BM195" s="212" t="s">
        <v>291</v>
      </c>
    </row>
    <row r="196" s="2" customFormat="1">
      <c r="A196" s="41"/>
      <c r="B196" s="42"/>
      <c r="C196" s="43"/>
      <c r="D196" s="214" t="s">
        <v>156</v>
      </c>
      <c r="E196" s="43"/>
      <c r="F196" s="215" t="s">
        <v>292</v>
      </c>
      <c r="G196" s="43"/>
      <c r="H196" s="43"/>
      <c r="I196" s="216"/>
      <c r="J196" s="43"/>
      <c r="K196" s="43"/>
      <c r="L196" s="47"/>
      <c r="M196" s="217"/>
      <c r="N196" s="218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156</v>
      </c>
      <c r="AU196" s="20" t="s">
        <v>84</v>
      </c>
    </row>
    <row r="197" s="13" customFormat="1">
      <c r="A197" s="13"/>
      <c r="B197" s="219"/>
      <c r="C197" s="220"/>
      <c r="D197" s="221" t="s">
        <v>158</v>
      </c>
      <c r="E197" s="222" t="s">
        <v>19</v>
      </c>
      <c r="F197" s="223" t="s">
        <v>293</v>
      </c>
      <c r="G197" s="220"/>
      <c r="H197" s="222" t="s">
        <v>19</v>
      </c>
      <c r="I197" s="224"/>
      <c r="J197" s="220"/>
      <c r="K197" s="220"/>
      <c r="L197" s="225"/>
      <c r="M197" s="226"/>
      <c r="N197" s="227"/>
      <c r="O197" s="227"/>
      <c r="P197" s="227"/>
      <c r="Q197" s="227"/>
      <c r="R197" s="227"/>
      <c r="S197" s="227"/>
      <c r="T197" s="22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29" t="s">
        <v>158</v>
      </c>
      <c r="AU197" s="229" t="s">
        <v>84</v>
      </c>
      <c r="AV197" s="13" t="s">
        <v>80</v>
      </c>
      <c r="AW197" s="13" t="s">
        <v>36</v>
      </c>
      <c r="AX197" s="13" t="s">
        <v>75</v>
      </c>
      <c r="AY197" s="229" t="s">
        <v>147</v>
      </c>
    </row>
    <row r="198" s="14" customFormat="1">
      <c r="A198" s="14"/>
      <c r="B198" s="230"/>
      <c r="C198" s="231"/>
      <c r="D198" s="221" t="s">
        <v>158</v>
      </c>
      <c r="E198" s="232" t="s">
        <v>19</v>
      </c>
      <c r="F198" s="233" t="s">
        <v>294</v>
      </c>
      <c r="G198" s="231"/>
      <c r="H198" s="234">
        <v>0.17000000000000001</v>
      </c>
      <c r="I198" s="235"/>
      <c r="J198" s="231"/>
      <c r="K198" s="231"/>
      <c r="L198" s="236"/>
      <c r="M198" s="237"/>
      <c r="N198" s="238"/>
      <c r="O198" s="238"/>
      <c r="P198" s="238"/>
      <c r="Q198" s="238"/>
      <c r="R198" s="238"/>
      <c r="S198" s="238"/>
      <c r="T198" s="239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0" t="s">
        <v>158</v>
      </c>
      <c r="AU198" s="240" t="s">
        <v>84</v>
      </c>
      <c r="AV198" s="14" t="s">
        <v>84</v>
      </c>
      <c r="AW198" s="14" t="s">
        <v>36</v>
      </c>
      <c r="AX198" s="14" t="s">
        <v>75</v>
      </c>
      <c r="AY198" s="240" t="s">
        <v>147</v>
      </c>
    </row>
    <row r="199" s="15" customFormat="1">
      <c r="A199" s="15"/>
      <c r="B199" s="241"/>
      <c r="C199" s="242"/>
      <c r="D199" s="221" t="s">
        <v>158</v>
      </c>
      <c r="E199" s="243" t="s">
        <v>19</v>
      </c>
      <c r="F199" s="244" t="s">
        <v>161</v>
      </c>
      <c r="G199" s="242"/>
      <c r="H199" s="245">
        <v>0.17000000000000001</v>
      </c>
      <c r="I199" s="246"/>
      <c r="J199" s="242"/>
      <c r="K199" s="242"/>
      <c r="L199" s="247"/>
      <c r="M199" s="248"/>
      <c r="N199" s="249"/>
      <c r="O199" s="249"/>
      <c r="P199" s="249"/>
      <c r="Q199" s="249"/>
      <c r="R199" s="249"/>
      <c r="S199" s="249"/>
      <c r="T199" s="250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51" t="s">
        <v>158</v>
      </c>
      <c r="AU199" s="251" t="s">
        <v>84</v>
      </c>
      <c r="AV199" s="15" t="s">
        <v>154</v>
      </c>
      <c r="AW199" s="15" t="s">
        <v>36</v>
      </c>
      <c r="AX199" s="15" t="s">
        <v>80</v>
      </c>
      <c r="AY199" s="251" t="s">
        <v>147</v>
      </c>
    </row>
    <row r="200" s="2" customFormat="1" ht="33" customHeight="1">
      <c r="A200" s="41"/>
      <c r="B200" s="42"/>
      <c r="C200" s="201" t="s">
        <v>7</v>
      </c>
      <c r="D200" s="201" t="s">
        <v>149</v>
      </c>
      <c r="E200" s="202" t="s">
        <v>295</v>
      </c>
      <c r="F200" s="203" t="s">
        <v>296</v>
      </c>
      <c r="G200" s="204" t="s">
        <v>152</v>
      </c>
      <c r="H200" s="205">
        <v>1.986</v>
      </c>
      <c r="I200" s="206"/>
      <c r="J200" s="207">
        <f>ROUND(I200*H200,2)</f>
        <v>0</v>
      </c>
      <c r="K200" s="203" t="s">
        <v>153</v>
      </c>
      <c r="L200" s="47"/>
      <c r="M200" s="208" t="s">
        <v>19</v>
      </c>
      <c r="N200" s="209" t="s">
        <v>46</v>
      </c>
      <c r="O200" s="87"/>
      <c r="P200" s="210">
        <f>O200*H200</f>
        <v>0</v>
      </c>
      <c r="Q200" s="210">
        <v>0.01409</v>
      </c>
      <c r="R200" s="210">
        <f>Q200*H200</f>
        <v>0.027982739999999999</v>
      </c>
      <c r="S200" s="210">
        <v>0</v>
      </c>
      <c r="T200" s="211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12" t="s">
        <v>154</v>
      </c>
      <c r="AT200" s="212" t="s">
        <v>149</v>
      </c>
      <c r="AU200" s="212" t="s">
        <v>84</v>
      </c>
      <c r="AY200" s="20" t="s">
        <v>147</v>
      </c>
      <c r="BE200" s="213">
        <f>IF(N200="základní",J200,0)</f>
        <v>0</v>
      </c>
      <c r="BF200" s="213">
        <f>IF(N200="snížená",J200,0)</f>
        <v>0</v>
      </c>
      <c r="BG200" s="213">
        <f>IF(N200="zákl. přenesená",J200,0)</f>
        <v>0</v>
      </c>
      <c r="BH200" s="213">
        <f>IF(N200="sníž. přenesená",J200,0)</f>
        <v>0</v>
      </c>
      <c r="BI200" s="213">
        <f>IF(N200="nulová",J200,0)</f>
        <v>0</v>
      </c>
      <c r="BJ200" s="20" t="s">
        <v>80</v>
      </c>
      <c r="BK200" s="213">
        <f>ROUND(I200*H200,2)</f>
        <v>0</v>
      </c>
      <c r="BL200" s="20" t="s">
        <v>154</v>
      </c>
      <c r="BM200" s="212" t="s">
        <v>297</v>
      </c>
    </row>
    <row r="201" s="2" customFormat="1">
      <c r="A201" s="41"/>
      <c r="B201" s="42"/>
      <c r="C201" s="43"/>
      <c r="D201" s="214" t="s">
        <v>156</v>
      </c>
      <c r="E201" s="43"/>
      <c r="F201" s="215" t="s">
        <v>298</v>
      </c>
      <c r="G201" s="43"/>
      <c r="H201" s="43"/>
      <c r="I201" s="216"/>
      <c r="J201" s="43"/>
      <c r="K201" s="43"/>
      <c r="L201" s="47"/>
      <c r="M201" s="217"/>
      <c r="N201" s="218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156</v>
      </c>
      <c r="AU201" s="20" t="s">
        <v>84</v>
      </c>
    </row>
    <row r="202" s="13" customFormat="1">
      <c r="A202" s="13"/>
      <c r="B202" s="219"/>
      <c r="C202" s="220"/>
      <c r="D202" s="221" t="s">
        <v>158</v>
      </c>
      <c r="E202" s="222" t="s">
        <v>19</v>
      </c>
      <c r="F202" s="223" t="s">
        <v>299</v>
      </c>
      <c r="G202" s="220"/>
      <c r="H202" s="222" t="s">
        <v>19</v>
      </c>
      <c r="I202" s="224"/>
      <c r="J202" s="220"/>
      <c r="K202" s="220"/>
      <c r="L202" s="225"/>
      <c r="M202" s="226"/>
      <c r="N202" s="227"/>
      <c r="O202" s="227"/>
      <c r="P202" s="227"/>
      <c r="Q202" s="227"/>
      <c r="R202" s="227"/>
      <c r="S202" s="227"/>
      <c r="T202" s="22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29" t="s">
        <v>158</v>
      </c>
      <c r="AU202" s="229" t="s">
        <v>84</v>
      </c>
      <c r="AV202" s="13" t="s">
        <v>80</v>
      </c>
      <c r="AW202" s="13" t="s">
        <v>36</v>
      </c>
      <c r="AX202" s="13" t="s">
        <v>75</v>
      </c>
      <c r="AY202" s="229" t="s">
        <v>147</v>
      </c>
    </row>
    <row r="203" s="14" customFormat="1">
      <c r="A203" s="14"/>
      <c r="B203" s="230"/>
      <c r="C203" s="231"/>
      <c r="D203" s="221" t="s">
        <v>158</v>
      </c>
      <c r="E203" s="232" t="s">
        <v>19</v>
      </c>
      <c r="F203" s="233" t="s">
        <v>300</v>
      </c>
      <c r="G203" s="231"/>
      <c r="H203" s="234">
        <v>1.986</v>
      </c>
      <c r="I203" s="235"/>
      <c r="J203" s="231"/>
      <c r="K203" s="231"/>
      <c r="L203" s="236"/>
      <c r="M203" s="237"/>
      <c r="N203" s="238"/>
      <c r="O203" s="238"/>
      <c r="P203" s="238"/>
      <c r="Q203" s="238"/>
      <c r="R203" s="238"/>
      <c r="S203" s="238"/>
      <c r="T203" s="239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0" t="s">
        <v>158</v>
      </c>
      <c r="AU203" s="240" t="s">
        <v>84</v>
      </c>
      <c r="AV203" s="14" t="s">
        <v>84</v>
      </c>
      <c r="AW203" s="14" t="s">
        <v>36</v>
      </c>
      <c r="AX203" s="14" t="s">
        <v>75</v>
      </c>
      <c r="AY203" s="240" t="s">
        <v>147</v>
      </c>
    </row>
    <row r="204" s="15" customFormat="1">
      <c r="A204" s="15"/>
      <c r="B204" s="241"/>
      <c r="C204" s="242"/>
      <c r="D204" s="221" t="s">
        <v>158</v>
      </c>
      <c r="E204" s="243" t="s">
        <v>19</v>
      </c>
      <c r="F204" s="244" t="s">
        <v>161</v>
      </c>
      <c r="G204" s="242"/>
      <c r="H204" s="245">
        <v>1.986</v>
      </c>
      <c r="I204" s="246"/>
      <c r="J204" s="242"/>
      <c r="K204" s="242"/>
      <c r="L204" s="247"/>
      <c r="M204" s="248"/>
      <c r="N204" s="249"/>
      <c r="O204" s="249"/>
      <c r="P204" s="249"/>
      <c r="Q204" s="249"/>
      <c r="R204" s="249"/>
      <c r="S204" s="249"/>
      <c r="T204" s="250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51" t="s">
        <v>158</v>
      </c>
      <c r="AU204" s="251" t="s">
        <v>84</v>
      </c>
      <c r="AV204" s="15" t="s">
        <v>154</v>
      </c>
      <c r="AW204" s="15" t="s">
        <v>36</v>
      </c>
      <c r="AX204" s="15" t="s">
        <v>80</v>
      </c>
      <c r="AY204" s="251" t="s">
        <v>147</v>
      </c>
    </row>
    <row r="205" s="2" customFormat="1" ht="33" customHeight="1">
      <c r="A205" s="41"/>
      <c r="B205" s="42"/>
      <c r="C205" s="201" t="s">
        <v>301</v>
      </c>
      <c r="D205" s="201" t="s">
        <v>149</v>
      </c>
      <c r="E205" s="202" t="s">
        <v>302</v>
      </c>
      <c r="F205" s="203" t="s">
        <v>303</v>
      </c>
      <c r="G205" s="204" t="s">
        <v>152</v>
      </c>
      <c r="H205" s="205">
        <v>1.986</v>
      </c>
      <c r="I205" s="206"/>
      <c r="J205" s="207">
        <f>ROUND(I205*H205,2)</f>
        <v>0</v>
      </c>
      <c r="K205" s="203" t="s">
        <v>153</v>
      </c>
      <c r="L205" s="47"/>
      <c r="M205" s="208" t="s">
        <v>19</v>
      </c>
      <c r="N205" s="209" t="s">
        <v>46</v>
      </c>
      <c r="O205" s="87"/>
      <c r="P205" s="210">
        <f>O205*H205</f>
        <v>0</v>
      </c>
      <c r="Q205" s="210">
        <v>0</v>
      </c>
      <c r="R205" s="210">
        <f>Q205*H205</f>
        <v>0</v>
      </c>
      <c r="S205" s="210">
        <v>0</v>
      </c>
      <c r="T205" s="211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12" t="s">
        <v>154</v>
      </c>
      <c r="AT205" s="212" t="s">
        <v>149</v>
      </c>
      <c r="AU205" s="212" t="s">
        <v>84</v>
      </c>
      <c r="AY205" s="20" t="s">
        <v>147</v>
      </c>
      <c r="BE205" s="213">
        <f>IF(N205="základní",J205,0)</f>
        <v>0</v>
      </c>
      <c r="BF205" s="213">
        <f>IF(N205="snížená",J205,0)</f>
        <v>0</v>
      </c>
      <c r="BG205" s="213">
        <f>IF(N205="zákl. přenesená",J205,0)</f>
        <v>0</v>
      </c>
      <c r="BH205" s="213">
        <f>IF(N205="sníž. přenesená",J205,0)</f>
        <v>0</v>
      </c>
      <c r="BI205" s="213">
        <f>IF(N205="nulová",J205,0)</f>
        <v>0</v>
      </c>
      <c r="BJ205" s="20" t="s">
        <v>80</v>
      </c>
      <c r="BK205" s="213">
        <f>ROUND(I205*H205,2)</f>
        <v>0</v>
      </c>
      <c r="BL205" s="20" t="s">
        <v>154</v>
      </c>
      <c r="BM205" s="212" t="s">
        <v>304</v>
      </c>
    </row>
    <row r="206" s="2" customFormat="1">
      <c r="A206" s="41"/>
      <c r="B206" s="42"/>
      <c r="C206" s="43"/>
      <c r="D206" s="214" t="s">
        <v>156</v>
      </c>
      <c r="E206" s="43"/>
      <c r="F206" s="215" t="s">
        <v>305</v>
      </c>
      <c r="G206" s="43"/>
      <c r="H206" s="43"/>
      <c r="I206" s="216"/>
      <c r="J206" s="43"/>
      <c r="K206" s="43"/>
      <c r="L206" s="47"/>
      <c r="M206" s="217"/>
      <c r="N206" s="218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156</v>
      </c>
      <c r="AU206" s="20" t="s">
        <v>84</v>
      </c>
    </row>
    <row r="207" s="2" customFormat="1" ht="24.15" customHeight="1">
      <c r="A207" s="41"/>
      <c r="B207" s="42"/>
      <c r="C207" s="201" t="s">
        <v>306</v>
      </c>
      <c r="D207" s="201" t="s">
        <v>149</v>
      </c>
      <c r="E207" s="202" t="s">
        <v>307</v>
      </c>
      <c r="F207" s="203" t="s">
        <v>308</v>
      </c>
      <c r="G207" s="204" t="s">
        <v>211</v>
      </c>
      <c r="H207" s="205">
        <v>0.080000000000000002</v>
      </c>
      <c r="I207" s="206"/>
      <c r="J207" s="207">
        <f>ROUND(I207*H207,2)</f>
        <v>0</v>
      </c>
      <c r="K207" s="203" t="s">
        <v>153</v>
      </c>
      <c r="L207" s="47"/>
      <c r="M207" s="208" t="s">
        <v>19</v>
      </c>
      <c r="N207" s="209" t="s">
        <v>46</v>
      </c>
      <c r="O207" s="87"/>
      <c r="P207" s="210">
        <f>O207*H207</f>
        <v>0</v>
      </c>
      <c r="Q207" s="210">
        <v>0.019539999999999998</v>
      </c>
      <c r="R207" s="210">
        <f>Q207*H207</f>
        <v>0.0015631999999999998</v>
      </c>
      <c r="S207" s="210">
        <v>0</v>
      </c>
      <c r="T207" s="211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12" t="s">
        <v>154</v>
      </c>
      <c r="AT207" s="212" t="s">
        <v>149</v>
      </c>
      <c r="AU207" s="212" t="s">
        <v>84</v>
      </c>
      <c r="AY207" s="20" t="s">
        <v>147</v>
      </c>
      <c r="BE207" s="213">
        <f>IF(N207="základní",J207,0)</f>
        <v>0</v>
      </c>
      <c r="BF207" s="213">
        <f>IF(N207="snížená",J207,0)</f>
        <v>0</v>
      </c>
      <c r="BG207" s="213">
        <f>IF(N207="zákl. přenesená",J207,0)</f>
        <v>0</v>
      </c>
      <c r="BH207" s="213">
        <f>IF(N207="sníž. přenesená",J207,0)</f>
        <v>0</v>
      </c>
      <c r="BI207" s="213">
        <f>IF(N207="nulová",J207,0)</f>
        <v>0</v>
      </c>
      <c r="BJ207" s="20" t="s">
        <v>80</v>
      </c>
      <c r="BK207" s="213">
        <f>ROUND(I207*H207,2)</f>
        <v>0</v>
      </c>
      <c r="BL207" s="20" t="s">
        <v>154</v>
      </c>
      <c r="BM207" s="212" t="s">
        <v>309</v>
      </c>
    </row>
    <row r="208" s="2" customFormat="1">
      <c r="A208" s="41"/>
      <c r="B208" s="42"/>
      <c r="C208" s="43"/>
      <c r="D208" s="214" t="s">
        <v>156</v>
      </c>
      <c r="E208" s="43"/>
      <c r="F208" s="215" t="s">
        <v>310</v>
      </c>
      <c r="G208" s="43"/>
      <c r="H208" s="43"/>
      <c r="I208" s="216"/>
      <c r="J208" s="43"/>
      <c r="K208" s="43"/>
      <c r="L208" s="47"/>
      <c r="M208" s="217"/>
      <c r="N208" s="218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156</v>
      </c>
      <c r="AU208" s="20" t="s">
        <v>84</v>
      </c>
    </row>
    <row r="209" s="13" customFormat="1">
      <c r="A209" s="13"/>
      <c r="B209" s="219"/>
      <c r="C209" s="220"/>
      <c r="D209" s="221" t="s">
        <v>158</v>
      </c>
      <c r="E209" s="222" t="s">
        <v>19</v>
      </c>
      <c r="F209" s="223" t="s">
        <v>311</v>
      </c>
      <c r="G209" s="220"/>
      <c r="H209" s="222" t="s">
        <v>19</v>
      </c>
      <c r="I209" s="224"/>
      <c r="J209" s="220"/>
      <c r="K209" s="220"/>
      <c r="L209" s="225"/>
      <c r="M209" s="226"/>
      <c r="N209" s="227"/>
      <c r="O209" s="227"/>
      <c r="P209" s="227"/>
      <c r="Q209" s="227"/>
      <c r="R209" s="227"/>
      <c r="S209" s="227"/>
      <c r="T209" s="22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29" t="s">
        <v>158</v>
      </c>
      <c r="AU209" s="229" t="s">
        <v>84</v>
      </c>
      <c r="AV209" s="13" t="s">
        <v>80</v>
      </c>
      <c r="AW209" s="13" t="s">
        <v>36</v>
      </c>
      <c r="AX209" s="13" t="s">
        <v>75</v>
      </c>
      <c r="AY209" s="229" t="s">
        <v>147</v>
      </c>
    </row>
    <row r="210" s="14" customFormat="1">
      <c r="A210" s="14"/>
      <c r="B210" s="230"/>
      <c r="C210" s="231"/>
      <c r="D210" s="221" t="s">
        <v>158</v>
      </c>
      <c r="E210" s="232" t="s">
        <v>19</v>
      </c>
      <c r="F210" s="233" t="s">
        <v>312</v>
      </c>
      <c r="G210" s="231"/>
      <c r="H210" s="234">
        <v>0.080000000000000002</v>
      </c>
      <c r="I210" s="235"/>
      <c r="J210" s="231"/>
      <c r="K210" s="231"/>
      <c r="L210" s="236"/>
      <c r="M210" s="237"/>
      <c r="N210" s="238"/>
      <c r="O210" s="238"/>
      <c r="P210" s="238"/>
      <c r="Q210" s="238"/>
      <c r="R210" s="238"/>
      <c r="S210" s="238"/>
      <c r="T210" s="239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0" t="s">
        <v>158</v>
      </c>
      <c r="AU210" s="240" t="s">
        <v>84</v>
      </c>
      <c r="AV210" s="14" t="s">
        <v>84</v>
      </c>
      <c r="AW210" s="14" t="s">
        <v>36</v>
      </c>
      <c r="AX210" s="14" t="s">
        <v>75</v>
      </c>
      <c r="AY210" s="240" t="s">
        <v>147</v>
      </c>
    </row>
    <row r="211" s="15" customFormat="1">
      <c r="A211" s="15"/>
      <c r="B211" s="241"/>
      <c r="C211" s="242"/>
      <c r="D211" s="221" t="s">
        <v>158</v>
      </c>
      <c r="E211" s="243" t="s">
        <v>19</v>
      </c>
      <c r="F211" s="244" t="s">
        <v>161</v>
      </c>
      <c r="G211" s="242"/>
      <c r="H211" s="245">
        <v>0.080000000000000002</v>
      </c>
      <c r="I211" s="246"/>
      <c r="J211" s="242"/>
      <c r="K211" s="242"/>
      <c r="L211" s="247"/>
      <c r="M211" s="248"/>
      <c r="N211" s="249"/>
      <c r="O211" s="249"/>
      <c r="P211" s="249"/>
      <c r="Q211" s="249"/>
      <c r="R211" s="249"/>
      <c r="S211" s="249"/>
      <c r="T211" s="250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51" t="s">
        <v>158</v>
      </c>
      <c r="AU211" s="251" t="s">
        <v>84</v>
      </c>
      <c r="AV211" s="15" t="s">
        <v>154</v>
      </c>
      <c r="AW211" s="15" t="s">
        <v>36</v>
      </c>
      <c r="AX211" s="15" t="s">
        <v>80</v>
      </c>
      <c r="AY211" s="251" t="s">
        <v>147</v>
      </c>
    </row>
    <row r="212" s="2" customFormat="1" ht="16.5" customHeight="1">
      <c r="A212" s="41"/>
      <c r="B212" s="42"/>
      <c r="C212" s="263" t="s">
        <v>313</v>
      </c>
      <c r="D212" s="263" t="s">
        <v>314</v>
      </c>
      <c r="E212" s="264" t="s">
        <v>315</v>
      </c>
      <c r="F212" s="265" t="s">
        <v>316</v>
      </c>
      <c r="G212" s="266" t="s">
        <v>211</v>
      </c>
      <c r="H212" s="267">
        <v>0.096000000000000002</v>
      </c>
      <c r="I212" s="268"/>
      <c r="J212" s="269">
        <f>ROUND(I212*H212,2)</f>
        <v>0</v>
      </c>
      <c r="K212" s="265" t="s">
        <v>153</v>
      </c>
      <c r="L212" s="270"/>
      <c r="M212" s="271" t="s">
        <v>19</v>
      </c>
      <c r="N212" s="272" t="s">
        <v>46</v>
      </c>
      <c r="O212" s="87"/>
      <c r="P212" s="210">
        <f>O212*H212</f>
        <v>0</v>
      </c>
      <c r="Q212" s="210">
        <v>1</v>
      </c>
      <c r="R212" s="210">
        <f>Q212*H212</f>
        <v>0.096000000000000002</v>
      </c>
      <c r="S212" s="210">
        <v>0</v>
      </c>
      <c r="T212" s="211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12" t="s">
        <v>203</v>
      </c>
      <c r="AT212" s="212" t="s">
        <v>314</v>
      </c>
      <c r="AU212" s="212" t="s">
        <v>84</v>
      </c>
      <c r="AY212" s="20" t="s">
        <v>147</v>
      </c>
      <c r="BE212" s="213">
        <f>IF(N212="základní",J212,0)</f>
        <v>0</v>
      </c>
      <c r="BF212" s="213">
        <f>IF(N212="snížená",J212,0)</f>
        <v>0</v>
      </c>
      <c r="BG212" s="213">
        <f>IF(N212="zákl. přenesená",J212,0)</f>
        <v>0</v>
      </c>
      <c r="BH212" s="213">
        <f>IF(N212="sníž. přenesená",J212,0)</f>
        <v>0</v>
      </c>
      <c r="BI212" s="213">
        <f>IF(N212="nulová",J212,0)</f>
        <v>0</v>
      </c>
      <c r="BJ212" s="20" t="s">
        <v>80</v>
      </c>
      <c r="BK212" s="213">
        <f>ROUND(I212*H212,2)</f>
        <v>0</v>
      </c>
      <c r="BL212" s="20" t="s">
        <v>154</v>
      </c>
      <c r="BM212" s="212" t="s">
        <v>317</v>
      </c>
    </row>
    <row r="213" s="14" customFormat="1">
      <c r="A213" s="14"/>
      <c r="B213" s="230"/>
      <c r="C213" s="231"/>
      <c r="D213" s="221" t="s">
        <v>158</v>
      </c>
      <c r="E213" s="231"/>
      <c r="F213" s="233" t="s">
        <v>318</v>
      </c>
      <c r="G213" s="231"/>
      <c r="H213" s="234">
        <v>0.096000000000000002</v>
      </c>
      <c r="I213" s="235"/>
      <c r="J213" s="231"/>
      <c r="K213" s="231"/>
      <c r="L213" s="236"/>
      <c r="M213" s="237"/>
      <c r="N213" s="238"/>
      <c r="O213" s="238"/>
      <c r="P213" s="238"/>
      <c r="Q213" s="238"/>
      <c r="R213" s="238"/>
      <c r="S213" s="238"/>
      <c r="T213" s="239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0" t="s">
        <v>158</v>
      </c>
      <c r="AU213" s="240" t="s">
        <v>84</v>
      </c>
      <c r="AV213" s="14" t="s">
        <v>84</v>
      </c>
      <c r="AW213" s="14" t="s">
        <v>4</v>
      </c>
      <c r="AX213" s="14" t="s">
        <v>80</v>
      </c>
      <c r="AY213" s="240" t="s">
        <v>147</v>
      </c>
    </row>
    <row r="214" s="12" customFormat="1" ht="22.8" customHeight="1">
      <c r="A214" s="12"/>
      <c r="B214" s="185"/>
      <c r="C214" s="186"/>
      <c r="D214" s="187" t="s">
        <v>74</v>
      </c>
      <c r="E214" s="199" t="s">
        <v>191</v>
      </c>
      <c r="F214" s="199" t="s">
        <v>319</v>
      </c>
      <c r="G214" s="186"/>
      <c r="H214" s="186"/>
      <c r="I214" s="189"/>
      <c r="J214" s="200">
        <f>BK214</f>
        <v>0</v>
      </c>
      <c r="K214" s="186"/>
      <c r="L214" s="191"/>
      <c r="M214" s="192"/>
      <c r="N214" s="193"/>
      <c r="O214" s="193"/>
      <c r="P214" s="194">
        <f>SUM(P215:P293)</f>
        <v>0</v>
      </c>
      <c r="Q214" s="193"/>
      <c r="R214" s="194">
        <f>SUM(R215:R293)</f>
        <v>4.8847829499999991</v>
      </c>
      <c r="S214" s="193"/>
      <c r="T214" s="195">
        <f>SUM(T215:T293)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196" t="s">
        <v>80</v>
      </c>
      <c r="AT214" s="197" t="s">
        <v>74</v>
      </c>
      <c r="AU214" s="197" t="s">
        <v>80</v>
      </c>
      <c r="AY214" s="196" t="s">
        <v>147</v>
      </c>
      <c r="BK214" s="198">
        <f>SUM(BK215:BK293)</f>
        <v>0</v>
      </c>
    </row>
    <row r="215" s="2" customFormat="1" ht="24.15" customHeight="1">
      <c r="A215" s="41"/>
      <c r="B215" s="42"/>
      <c r="C215" s="201" t="s">
        <v>320</v>
      </c>
      <c r="D215" s="201" t="s">
        <v>149</v>
      </c>
      <c r="E215" s="202" t="s">
        <v>321</v>
      </c>
      <c r="F215" s="203" t="s">
        <v>322</v>
      </c>
      <c r="G215" s="204" t="s">
        <v>323</v>
      </c>
      <c r="H215" s="205">
        <v>2</v>
      </c>
      <c r="I215" s="206"/>
      <c r="J215" s="207">
        <f>ROUND(I215*H215,2)</f>
        <v>0</v>
      </c>
      <c r="K215" s="203" t="s">
        <v>153</v>
      </c>
      <c r="L215" s="47"/>
      <c r="M215" s="208" t="s">
        <v>19</v>
      </c>
      <c r="N215" s="209" t="s">
        <v>46</v>
      </c>
      <c r="O215" s="87"/>
      <c r="P215" s="210">
        <f>O215*H215</f>
        <v>0</v>
      </c>
      <c r="Q215" s="210">
        <v>0.1658</v>
      </c>
      <c r="R215" s="210">
        <f>Q215*H215</f>
        <v>0.33160000000000001</v>
      </c>
      <c r="S215" s="210">
        <v>0</v>
      </c>
      <c r="T215" s="211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12" t="s">
        <v>154</v>
      </c>
      <c r="AT215" s="212" t="s">
        <v>149</v>
      </c>
      <c r="AU215" s="212" t="s">
        <v>84</v>
      </c>
      <c r="AY215" s="20" t="s">
        <v>147</v>
      </c>
      <c r="BE215" s="213">
        <f>IF(N215="základní",J215,0)</f>
        <v>0</v>
      </c>
      <c r="BF215" s="213">
        <f>IF(N215="snížená",J215,0)</f>
        <v>0</v>
      </c>
      <c r="BG215" s="213">
        <f>IF(N215="zákl. přenesená",J215,0)</f>
        <v>0</v>
      </c>
      <c r="BH215" s="213">
        <f>IF(N215="sníž. přenesená",J215,0)</f>
        <v>0</v>
      </c>
      <c r="BI215" s="213">
        <f>IF(N215="nulová",J215,0)</f>
        <v>0</v>
      </c>
      <c r="BJ215" s="20" t="s">
        <v>80</v>
      </c>
      <c r="BK215" s="213">
        <f>ROUND(I215*H215,2)</f>
        <v>0</v>
      </c>
      <c r="BL215" s="20" t="s">
        <v>154</v>
      </c>
      <c r="BM215" s="212" t="s">
        <v>324</v>
      </c>
    </row>
    <row r="216" s="2" customFormat="1">
      <c r="A216" s="41"/>
      <c r="B216" s="42"/>
      <c r="C216" s="43"/>
      <c r="D216" s="214" t="s">
        <v>156</v>
      </c>
      <c r="E216" s="43"/>
      <c r="F216" s="215" t="s">
        <v>325</v>
      </c>
      <c r="G216" s="43"/>
      <c r="H216" s="43"/>
      <c r="I216" s="216"/>
      <c r="J216" s="43"/>
      <c r="K216" s="43"/>
      <c r="L216" s="47"/>
      <c r="M216" s="217"/>
      <c r="N216" s="218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156</v>
      </c>
      <c r="AU216" s="20" t="s">
        <v>84</v>
      </c>
    </row>
    <row r="217" s="13" customFormat="1">
      <c r="A217" s="13"/>
      <c r="B217" s="219"/>
      <c r="C217" s="220"/>
      <c r="D217" s="221" t="s">
        <v>158</v>
      </c>
      <c r="E217" s="222" t="s">
        <v>19</v>
      </c>
      <c r="F217" s="223" t="s">
        <v>326</v>
      </c>
      <c r="G217" s="220"/>
      <c r="H217" s="222" t="s">
        <v>19</v>
      </c>
      <c r="I217" s="224"/>
      <c r="J217" s="220"/>
      <c r="K217" s="220"/>
      <c r="L217" s="225"/>
      <c r="M217" s="226"/>
      <c r="N217" s="227"/>
      <c r="O217" s="227"/>
      <c r="P217" s="227"/>
      <c r="Q217" s="227"/>
      <c r="R217" s="227"/>
      <c r="S217" s="227"/>
      <c r="T217" s="22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29" t="s">
        <v>158</v>
      </c>
      <c r="AU217" s="229" t="s">
        <v>84</v>
      </c>
      <c r="AV217" s="13" t="s">
        <v>80</v>
      </c>
      <c r="AW217" s="13" t="s">
        <v>36</v>
      </c>
      <c r="AX217" s="13" t="s">
        <v>75</v>
      </c>
      <c r="AY217" s="229" t="s">
        <v>147</v>
      </c>
    </row>
    <row r="218" s="14" customFormat="1">
      <c r="A218" s="14"/>
      <c r="B218" s="230"/>
      <c r="C218" s="231"/>
      <c r="D218" s="221" t="s">
        <v>158</v>
      </c>
      <c r="E218" s="232" t="s">
        <v>19</v>
      </c>
      <c r="F218" s="233" t="s">
        <v>84</v>
      </c>
      <c r="G218" s="231"/>
      <c r="H218" s="234">
        <v>2</v>
      </c>
      <c r="I218" s="235"/>
      <c r="J218" s="231"/>
      <c r="K218" s="231"/>
      <c r="L218" s="236"/>
      <c r="M218" s="237"/>
      <c r="N218" s="238"/>
      <c r="O218" s="238"/>
      <c r="P218" s="238"/>
      <c r="Q218" s="238"/>
      <c r="R218" s="238"/>
      <c r="S218" s="238"/>
      <c r="T218" s="239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0" t="s">
        <v>158</v>
      </c>
      <c r="AU218" s="240" t="s">
        <v>84</v>
      </c>
      <c r="AV218" s="14" t="s">
        <v>84</v>
      </c>
      <c r="AW218" s="14" t="s">
        <v>36</v>
      </c>
      <c r="AX218" s="14" t="s">
        <v>75</v>
      </c>
      <c r="AY218" s="240" t="s">
        <v>147</v>
      </c>
    </row>
    <row r="219" s="15" customFormat="1">
      <c r="A219" s="15"/>
      <c r="B219" s="241"/>
      <c r="C219" s="242"/>
      <c r="D219" s="221" t="s">
        <v>158</v>
      </c>
      <c r="E219" s="243" t="s">
        <v>19</v>
      </c>
      <c r="F219" s="244" t="s">
        <v>161</v>
      </c>
      <c r="G219" s="242"/>
      <c r="H219" s="245">
        <v>2</v>
      </c>
      <c r="I219" s="246"/>
      <c r="J219" s="242"/>
      <c r="K219" s="242"/>
      <c r="L219" s="247"/>
      <c r="M219" s="248"/>
      <c r="N219" s="249"/>
      <c r="O219" s="249"/>
      <c r="P219" s="249"/>
      <c r="Q219" s="249"/>
      <c r="R219" s="249"/>
      <c r="S219" s="249"/>
      <c r="T219" s="250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51" t="s">
        <v>158</v>
      </c>
      <c r="AU219" s="251" t="s">
        <v>84</v>
      </c>
      <c r="AV219" s="15" t="s">
        <v>154</v>
      </c>
      <c r="AW219" s="15" t="s">
        <v>36</v>
      </c>
      <c r="AX219" s="15" t="s">
        <v>80</v>
      </c>
      <c r="AY219" s="251" t="s">
        <v>147</v>
      </c>
    </row>
    <row r="220" s="2" customFormat="1" ht="24.15" customHeight="1">
      <c r="A220" s="41"/>
      <c r="B220" s="42"/>
      <c r="C220" s="201" t="s">
        <v>327</v>
      </c>
      <c r="D220" s="201" t="s">
        <v>149</v>
      </c>
      <c r="E220" s="202" t="s">
        <v>328</v>
      </c>
      <c r="F220" s="203" t="s">
        <v>329</v>
      </c>
      <c r="G220" s="204" t="s">
        <v>171</v>
      </c>
      <c r="H220" s="205">
        <v>22</v>
      </c>
      <c r="I220" s="206"/>
      <c r="J220" s="207">
        <f>ROUND(I220*H220,2)</f>
        <v>0</v>
      </c>
      <c r="K220" s="203" t="s">
        <v>153</v>
      </c>
      <c r="L220" s="47"/>
      <c r="M220" s="208" t="s">
        <v>19</v>
      </c>
      <c r="N220" s="209" t="s">
        <v>46</v>
      </c>
      <c r="O220" s="87"/>
      <c r="P220" s="210">
        <f>O220*H220</f>
        <v>0</v>
      </c>
      <c r="Q220" s="210">
        <v>0</v>
      </c>
      <c r="R220" s="210">
        <f>Q220*H220</f>
        <v>0</v>
      </c>
      <c r="S220" s="210">
        <v>0</v>
      </c>
      <c r="T220" s="211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12" t="s">
        <v>154</v>
      </c>
      <c r="AT220" s="212" t="s">
        <v>149</v>
      </c>
      <c r="AU220" s="212" t="s">
        <v>84</v>
      </c>
      <c r="AY220" s="20" t="s">
        <v>147</v>
      </c>
      <c r="BE220" s="213">
        <f>IF(N220="základní",J220,0)</f>
        <v>0</v>
      </c>
      <c r="BF220" s="213">
        <f>IF(N220="snížená",J220,0)</f>
        <v>0</v>
      </c>
      <c r="BG220" s="213">
        <f>IF(N220="zákl. přenesená",J220,0)</f>
        <v>0</v>
      </c>
      <c r="BH220" s="213">
        <f>IF(N220="sníž. přenesená",J220,0)</f>
        <v>0</v>
      </c>
      <c r="BI220" s="213">
        <f>IF(N220="nulová",J220,0)</f>
        <v>0</v>
      </c>
      <c r="BJ220" s="20" t="s">
        <v>80</v>
      </c>
      <c r="BK220" s="213">
        <f>ROUND(I220*H220,2)</f>
        <v>0</v>
      </c>
      <c r="BL220" s="20" t="s">
        <v>154</v>
      </c>
      <c r="BM220" s="212" t="s">
        <v>330</v>
      </c>
    </row>
    <row r="221" s="2" customFormat="1">
      <c r="A221" s="41"/>
      <c r="B221" s="42"/>
      <c r="C221" s="43"/>
      <c r="D221" s="214" t="s">
        <v>156</v>
      </c>
      <c r="E221" s="43"/>
      <c r="F221" s="215" t="s">
        <v>331</v>
      </c>
      <c r="G221" s="43"/>
      <c r="H221" s="43"/>
      <c r="I221" s="216"/>
      <c r="J221" s="43"/>
      <c r="K221" s="43"/>
      <c r="L221" s="47"/>
      <c r="M221" s="217"/>
      <c r="N221" s="218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156</v>
      </c>
      <c r="AU221" s="20" t="s">
        <v>84</v>
      </c>
    </row>
    <row r="222" s="13" customFormat="1">
      <c r="A222" s="13"/>
      <c r="B222" s="219"/>
      <c r="C222" s="220"/>
      <c r="D222" s="221" t="s">
        <v>158</v>
      </c>
      <c r="E222" s="222" t="s">
        <v>19</v>
      </c>
      <c r="F222" s="223" t="s">
        <v>332</v>
      </c>
      <c r="G222" s="220"/>
      <c r="H222" s="222" t="s">
        <v>19</v>
      </c>
      <c r="I222" s="224"/>
      <c r="J222" s="220"/>
      <c r="K222" s="220"/>
      <c r="L222" s="225"/>
      <c r="M222" s="226"/>
      <c r="N222" s="227"/>
      <c r="O222" s="227"/>
      <c r="P222" s="227"/>
      <c r="Q222" s="227"/>
      <c r="R222" s="227"/>
      <c r="S222" s="227"/>
      <c r="T222" s="22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29" t="s">
        <v>158</v>
      </c>
      <c r="AU222" s="229" t="s">
        <v>84</v>
      </c>
      <c r="AV222" s="13" t="s">
        <v>80</v>
      </c>
      <c r="AW222" s="13" t="s">
        <v>36</v>
      </c>
      <c r="AX222" s="13" t="s">
        <v>75</v>
      </c>
      <c r="AY222" s="229" t="s">
        <v>147</v>
      </c>
    </row>
    <row r="223" s="14" customFormat="1">
      <c r="A223" s="14"/>
      <c r="B223" s="230"/>
      <c r="C223" s="231"/>
      <c r="D223" s="221" t="s">
        <v>158</v>
      </c>
      <c r="E223" s="232" t="s">
        <v>19</v>
      </c>
      <c r="F223" s="233" t="s">
        <v>333</v>
      </c>
      <c r="G223" s="231"/>
      <c r="H223" s="234">
        <v>22</v>
      </c>
      <c r="I223" s="235"/>
      <c r="J223" s="231"/>
      <c r="K223" s="231"/>
      <c r="L223" s="236"/>
      <c r="M223" s="237"/>
      <c r="N223" s="238"/>
      <c r="O223" s="238"/>
      <c r="P223" s="238"/>
      <c r="Q223" s="238"/>
      <c r="R223" s="238"/>
      <c r="S223" s="238"/>
      <c r="T223" s="239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0" t="s">
        <v>158</v>
      </c>
      <c r="AU223" s="240" t="s">
        <v>84</v>
      </c>
      <c r="AV223" s="14" t="s">
        <v>84</v>
      </c>
      <c r="AW223" s="14" t="s">
        <v>36</v>
      </c>
      <c r="AX223" s="14" t="s">
        <v>75</v>
      </c>
      <c r="AY223" s="240" t="s">
        <v>147</v>
      </c>
    </row>
    <row r="224" s="15" customFormat="1">
      <c r="A224" s="15"/>
      <c r="B224" s="241"/>
      <c r="C224" s="242"/>
      <c r="D224" s="221" t="s">
        <v>158</v>
      </c>
      <c r="E224" s="243" t="s">
        <v>19</v>
      </c>
      <c r="F224" s="244" t="s">
        <v>161</v>
      </c>
      <c r="G224" s="242"/>
      <c r="H224" s="245">
        <v>22</v>
      </c>
      <c r="I224" s="246"/>
      <c r="J224" s="242"/>
      <c r="K224" s="242"/>
      <c r="L224" s="247"/>
      <c r="M224" s="248"/>
      <c r="N224" s="249"/>
      <c r="O224" s="249"/>
      <c r="P224" s="249"/>
      <c r="Q224" s="249"/>
      <c r="R224" s="249"/>
      <c r="S224" s="249"/>
      <c r="T224" s="250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51" t="s">
        <v>158</v>
      </c>
      <c r="AU224" s="251" t="s">
        <v>84</v>
      </c>
      <c r="AV224" s="15" t="s">
        <v>154</v>
      </c>
      <c r="AW224" s="15" t="s">
        <v>36</v>
      </c>
      <c r="AX224" s="15" t="s">
        <v>80</v>
      </c>
      <c r="AY224" s="251" t="s">
        <v>147</v>
      </c>
    </row>
    <row r="225" s="2" customFormat="1" ht="16.5" customHeight="1">
      <c r="A225" s="41"/>
      <c r="B225" s="42"/>
      <c r="C225" s="263" t="s">
        <v>334</v>
      </c>
      <c r="D225" s="263" t="s">
        <v>314</v>
      </c>
      <c r="E225" s="264" t="s">
        <v>335</v>
      </c>
      <c r="F225" s="265" t="s">
        <v>336</v>
      </c>
      <c r="G225" s="266" t="s">
        <v>171</v>
      </c>
      <c r="H225" s="267">
        <v>24.199999999999999</v>
      </c>
      <c r="I225" s="268"/>
      <c r="J225" s="269">
        <f>ROUND(I225*H225,2)</f>
        <v>0</v>
      </c>
      <c r="K225" s="265" t="s">
        <v>153</v>
      </c>
      <c r="L225" s="270"/>
      <c r="M225" s="271" t="s">
        <v>19</v>
      </c>
      <c r="N225" s="272" t="s">
        <v>46</v>
      </c>
      <c r="O225" s="87"/>
      <c r="P225" s="210">
        <f>O225*H225</f>
        <v>0</v>
      </c>
      <c r="Q225" s="210">
        <v>0.00010000000000000001</v>
      </c>
      <c r="R225" s="210">
        <f>Q225*H225</f>
        <v>0.0024199999999999998</v>
      </c>
      <c r="S225" s="210">
        <v>0</v>
      </c>
      <c r="T225" s="211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12" t="s">
        <v>203</v>
      </c>
      <c r="AT225" s="212" t="s">
        <v>314</v>
      </c>
      <c r="AU225" s="212" t="s">
        <v>84</v>
      </c>
      <c r="AY225" s="20" t="s">
        <v>147</v>
      </c>
      <c r="BE225" s="213">
        <f>IF(N225="základní",J225,0)</f>
        <v>0</v>
      </c>
      <c r="BF225" s="213">
        <f>IF(N225="snížená",J225,0)</f>
        <v>0</v>
      </c>
      <c r="BG225" s="213">
        <f>IF(N225="zákl. přenesená",J225,0)</f>
        <v>0</v>
      </c>
      <c r="BH225" s="213">
        <f>IF(N225="sníž. přenesená",J225,0)</f>
        <v>0</v>
      </c>
      <c r="BI225" s="213">
        <f>IF(N225="nulová",J225,0)</f>
        <v>0</v>
      </c>
      <c r="BJ225" s="20" t="s">
        <v>80</v>
      </c>
      <c r="BK225" s="213">
        <f>ROUND(I225*H225,2)</f>
        <v>0</v>
      </c>
      <c r="BL225" s="20" t="s">
        <v>154</v>
      </c>
      <c r="BM225" s="212" t="s">
        <v>337</v>
      </c>
    </row>
    <row r="226" s="14" customFormat="1">
      <c r="A226" s="14"/>
      <c r="B226" s="230"/>
      <c r="C226" s="231"/>
      <c r="D226" s="221" t="s">
        <v>158</v>
      </c>
      <c r="E226" s="231"/>
      <c r="F226" s="233" t="s">
        <v>338</v>
      </c>
      <c r="G226" s="231"/>
      <c r="H226" s="234">
        <v>24.199999999999999</v>
      </c>
      <c r="I226" s="235"/>
      <c r="J226" s="231"/>
      <c r="K226" s="231"/>
      <c r="L226" s="236"/>
      <c r="M226" s="237"/>
      <c r="N226" s="238"/>
      <c r="O226" s="238"/>
      <c r="P226" s="238"/>
      <c r="Q226" s="238"/>
      <c r="R226" s="238"/>
      <c r="S226" s="238"/>
      <c r="T226" s="239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0" t="s">
        <v>158</v>
      </c>
      <c r="AU226" s="240" t="s">
        <v>84</v>
      </c>
      <c r="AV226" s="14" t="s">
        <v>84</v>
      </c>
      <c r="AW226" s="14" t="s">
        <v>4</v>
      </c>
      <c r="AX226" s="14" t="s">
        <v>80</v>
      </c>
      <c r="AY226" s="240" t="s">
        <v>147</v>
      </c>
    </row>
    <row r="227" s="2" customFormat="1" ht="24.15" customHeight="1">
      <c r="A227" s="41"/>
      <c r="B227" s="42"/>
      <c r="C227" s="201" t="s">
        <v>339</v>
      </c>
      <c r="D227" s="201" t="s">
        <v>149</v>
      </c>
      <c r="E227" s="202" t="s">
        <v>340</v>
      </c>
      <c r="F227" s="203" t="s">
        <v>341</v>
      </c>
      <c r="G227" s="204" t="s">
        <v>171</v>
      </c>
      <c r="H227" s="205">
        <v>31.399999999999999</v>
      </c>
      <c r="I227" s="206"/>
      <c r="J227" s="207">
        <f>ROUND(I227*H227,2)</f>
        <v>0</v>
      </c>
      <c r="K227" s="203" t="s">
        <v>153</v>
      </c>
      <c r="L227" s="47"/>
      <c r="M227" s="208" t="s">
        <v>19</v>
      </c>
      <c r="N227" s="209" t="s">
        <v>46</v>
      </c>
      <c r="O227" s="87"/>
      <c r="P227" s="210">
        <f>O227*H227</f>
        <v>0</v>
      </c>
      <c r="Q227" s="210">
        <v>0</v>
      </c>
      <c r="R227" s="210">
        <f>Q227*H227</f>
        <v>0</v>
      </c>
      <c r="S227" s="210">
        <v>0</v>
      </c>
      <c r="T227" s="211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12" t="s">
        <v>154</v>
      </c>
      <c r="AT227" s="212" t="s">
        <v>149</v>
      </c>
      <c r="AU227" s="212" t="s">
        <v>84</v>
      </c>
      <c r="AY227" s="20" t="s">
        <v>147</v>
      </c>
      <c r="BE227" s="213">
        <f>IF(N227="základní",J227,0)</f>
        <v>0</v>
      </c>
      <c r="BF227" s="213">
        <f>IF(N227="snížená",J227,0)</f>
        <v>0</v>
      </c>
      <c r="BG227" s="213">
        <f>IF(N227="zákl. přenesená",J227,0)</f>
        <v>0</v>
      </c>
      <c r="BH227" s="213">
        <f>IF(N227="sníž. přenesená",J227,0)</f>
        <v>0</v>
      </c>
      <c r="BI227" s="213">
        <f>IF(N227="nulová",J227,0)</f>
        <v>0</v>
      </c>
      <c r="BJ227" s="20" t="s">
        <v>80</v>
      </c>
      <c r="BK227" s="213">
        <f>ROUND(I227*H227,2)</f>
        <v>0</v>
      </c>
      <c r="BL227" s="20" t="s">
        <v>154</v>
      </c>
      <c r="BM227" s="212" t="s">
        <v>342</v>
      </c>
    </row>
    <row r="228" s="2" customFormat="1">
      <c r="A228" s="41"/>
      <c r="B228" s="42"/>
      <c r="C228" s="43"/>
      <c r="D228" s="214" t="s">
        <v>156</v>
      </c>
      <c r="E228" s="43"/>
      <c r="F228" s="215" t="s">
        <v>343</v>
      </c>
      <c r="G228" s="43"/>
      <c r="H228" s="43"/>
      <c r="I228" s="216"/>
      <c r="J228" s="43"/>
      <c r="K228" s="43"/>
      <c r="L228" s="47"/>
      <c r="M228" s="217"/>
      <c r="N228" s="218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156</v>
      </c>
      <c r="AU228" s="20" t="s">
        <v>84</v>
      </c>
    </row>
    <row r="229" s="13" customFormat="1">
      <c r="A229" s="13"/>
      <c r="B229" s="219"/>
      <c r="C229" s="220"/>
      <c r="D229" s="221" t="s">
        <v>158</v>
      </c>
      <c r="E229" s="222" t="s">
        <v>19</v>
      </c>
      <c r="F229" s="223" t="s">
        <v>344</v>
      </c>
      <c r="G229" s="220"/>
      <c r="H229" s="222" t="s">
        <v>19</v>
      </c>
      <c r="I229" s="224"/>
      <c r="J229" s="220"/>
      <c r="K229" s="220"/>
      <c r="L229" s="225"/>
      <c r="M229" s="226"/>
      <c r="N229" s="227"/>
      <c r="O229" s="227"/>
      <c r="P229" s="227"/>
      <c r="Q229" s="227"/>
      <c r="R229" s="227"/>
      <c r="S229" s="227"/>
      <c r="T229" s="22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29" t="s">
        <v>158</v>
      </c>
      <c r="AU229" s="229" t="s">
        <v>84</v>
      </c>
      <c r="AV229" s="13" t="s">
        <v>80</v>
      </c>
      <c r="AW229" s="13" t="s">
        <v>36</v>
      </c>
      <c r="AX229" s="13" t="s">
        <v>75</v>
      </c>
      <c r="AY229" s="229" t="s">
        <v>147</v>
      </c>
    </row>
    <row r="230" s="14" customFormat="1">
      <c r="A230" s="14"/>
      <c r="B230" s="230"/>
      <c r="C230" s="231"/>
      <c r="D230" s="221" t="s">
        <v>158</v>
      </c>
      <c r="E230" s="232" t="s">
        <v>19</v>
      </c>
      <c r="F230" s="233" t="s">
        <v>345</v>
      </c>
      <c r="G230" s="231"/>
      <c r="H230" s="234">
        <v>31.399999999999999</v>
      </c>
      <c r="I230" s="235"/>
      <c r="J230" s="231"/>
      <c r="K230" s="231"/>
      <c r="L230" s="236"/>
      <c r="M230" s="237"/>
      <c r="N230" s="238"/>
      <c r="O230" s="238"/>
      <c r="P230" s="238"/>
      <c r="Q230" s="238"/>
      <c r="R230" s="238"/>
      <c r="S230" s="238"/>
      <c r="T230" s="239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0" t="s">
        <v>158</v>
      </c>
      <c r="AU230" s="240" t="s">
        <v>84</v>
      </c>
      <c r="AV230" s="14" t="s">
        <v>84</v>
      </c>
      <c r="AW230" s="14" t="s">
        <v>36</v>
      </c>
      <c r="AX230" s="14" t="s">
        <v>75</v>
      </c>
      <c r="AY230" s="240" t="s">
        <v>147</v>
      </c>
    </row>
    <row r="231" s="15" customFormat="1">
      <c r="A231" s="15"/>
      <c r="B231" s="241"/>
      <c r="C231" s="242"/>
      <c r="D231" s="221" t="s">
        <v>158</v>
      </c>
      <c r="E231" s="243" t="s">
        <v>19</v>
      </c>
      <c r="F231" s="244" t="s">
        <v>161</v>
      </c>
      <c r="G231" s="242"/>
      <c r="H231" s="245">
        <v>31.399999999999999</v>
      </c>
      <c r="I231" s="246"/>
      <c r="J231" s="242"/>
      <c r="K231" s="242"/>
      <c r="L231" s="247"/>
      <c r="M231" s="248"/>
      <c r="N231" s="249"/>
      <c r="O231" s="249"/>
      <c r="P231" s="249"/>
      <c r="Q231" s="249"/>
      <c r="R231" s="249"/>
      <c r="S231" s="249"/>
      <c r="T231" s="250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51" t="s">
        <v>158</v>
      </c>
      <c r="AU231" s="251" t="s">
        <v>84</v>
      </c>
      <c r="AV231" s="15" t="s">
        <v>154</v>
      </c>
      <c r="AW231" s="15" t="s">
        <v>36</v>
      </c>
      <c r="AX231" s="15" t="s">
        <v>80</v>
      </c>
      <c r="AY231" s="251" t="s">
        <v>147</v>
      </c>
    </row>
    <row r="232" s="2" customFormat="1" ht="16.5" customHeight="1">
      <c r="A232" s="41"/>
      <c r="B232" s="42"/>
      <c r="C232" s="263" t="s">
        <v>346</v>
      </c>
      <c r="D232" s="263" t="s">
        <v>314</v>
      </c>
      <c r="E232" s="264" t="s">
        <v>347</v>
      </c>
      <c r="F232" s="265" t="s">
        <v>348</v>
      </c>
      <c r="G232" s="266" t="s">
        <v>171</v>
      </c>
      <c r="H232" s="267">
        <v>34.539999999999999</v>
      </c>
      <c r="I232" s="268"/>
      <c r="J232" s="269">
        <f>ROUND(I232*H232,2)</f>
        <v>0</v>
      </c>
      <c r="K232" s="265" t="s">
        <v>153</v>
      </c>
      <c r="L232" s="270"/>
      <c r="M232" s="271" t="s">
        <v>19</v>
      </c>
      <c r="N232" s="272" t="s">
        <v>46</v>
      </c>
      <c r="O232" s="87"/>
      <c r="P232" s="210">
        <f>O232*H232</f>
        <v>0</v>
      </c>
      <c r="Q232" s="210">
        <v>0.00010000000000000001</v>
      </c>
      <c r="R232" s="210">
        <f>Q232*H232</f>
        <v>0.003454</v>
      </c>
      <c r="S232" s="210">
        <v>0</v>
      </c>
      <c r="T232" s="211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12" t="s">
        <v>203</v>
      </c>
      <c r="AT232" s="212" t="s">
        <v>314</v>
      </c>
      <c r="AU232" s="212" t="s">
        <v>84</v>
      </c>
      <c r="AY232" s="20" t="s">
        <v>147</v>
      </c>
      <c r="BE232" s="213">
        <f>IF(N232="základní",J232,0)</f>
        <v>0</v>
      </c>
      <c r="BF232" s="213">
        <f>IF(N232="snížená",J232,0)</f>
        <v>0</v>
      </c>
      <c r="BG232" s="213">
        <f>IF(N232="zákl. přenesená",J232,0)</f>
        <v>0</v>
      </c>
      <c r="BH232" s="213">
        <f>IF(N232="sníž. přenesená",J232,0)</f>
        <v>0</v>
      </c>
      <c r="BI232" s="213">
        <f>IF(N232="nulová",J232,0)</f>
        <v>0</v>
      </c>
      <c r="BJ232" s="20" t="s">
        <v>80</v>
      </c>
      <c r="BK232" s="213">
        <f>ROUND(I232*H232,2)</f>
        <v>0</v>
      </c>
      <c r="BL232" s="20" t="s">
        <v>154</v>
      </c>
      <c r="BM232" s="212" t="s">
        <v>349</v>
      </c>
    </row>
    <row r="233" s="14" customFormat="1">
      <c r="A233" s="14"/>
      <c r="B233" s="230"/>
      <c r="C233" s="231"/>
      <c r="D233" s="221" t="s">
        <v>158</v>
      </c>
      <c r="E233" s="231"/>
      <c r="F233" s="233" t="s">
        <v>350</v>
      </c>
      <c r="G233" s="231"/>
      <c r="H233" s="234">
        <v>34.539999999999999</v>
      </c>
      <c r="I233" s="235"/>
      <c r="J233" s="231"/>
      <c r="K233" s="231"/>
      <c r="L233" s="236"/>
      <c r="M233" s="237"/>
      <c r="N233" s="238"/>
      <c r="O233" s="238"/>
      <c r="P233" s="238"/>
      <c r="Q233" s="238"/>
      <c r="R233" s="238"/>
      <c r="S233" s="238"/>
      <c r="T233" s="239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0" t="s">
        <v>158</v>
      </c>
      <c r="AU233" s="240" t="s">
        <v>84</v>
      </c>
      <c r="AV233" s="14" t="s">
        <v>84</v>
      </c>
      <c r="AW233" s="14" t="s">
        <v>4</v>
      </c>
      <c r="AX233" s="14" t="s">
        <v>80</v>
      </c>
      <c r="AY233" s="240" t="s">
        <v>147</v>
      </c>
    </row>
    <row r="234" s="2" customFormat="1" ht="44.25" customHeight="1">
      <c r="A234" s="41"/>
      <c r="B234" s="42"/>
      <c r="C234" s="201" t="s">
        <v>351</v>
      </c>
      <c r="D234" s="201" t="s">
        <v>149</v>
      </c>
      <c r="E234" s="202" t="s">
        <v>352</v>
      </c>
      <c r="F234" s="203" t="s">
        <v>353</v>
      </c>
      <c r="G234" s="204" t="s">
        <v>152</v>
      </c>
      <c r="H234" s="205">
        <v>15.855</v>
      </c>
      <c r="I234" s="206"/>
      <c r="J234" s="207">
        <f>ROUND(I234*H234,2)</f>
        <v>0</v>
      </c>
      <c r="K234" s="203" t="s">
        <v>153</v>
      </c>
      <c r="L234" s="47"/>
      <c r="M234" s="208" t="s">
        <v>19</v>
      </c>
      <c r="N234" s="209" t="s">
        <v>46</v>
      </c>
      <c r="O234" s="87"/>
      <c r="P234" s="210">
        <f>O234*H234</f>
        <v>0</v>
      </c>
      <c r="Q234" s="210">
        <v>0.011599999999999999</v>
      </c>
      <c r="R234" s="210">
        <f>Q234*H234</f>
        <v>0.183918</v>
      </c>
      <c r="S234" s="210">
        <v>0</v>
      </c>
      <c r="T234" s="211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12" t="s">
        <v>154</v>
      </c>
      <c r="AT234" s="212" t="s">
        <v>149</v>
      </c>
      <c r="AU234" s="212" t="s">
        <v>84</v>
      </c>
      <c r="AY234" s="20" t="s">
        <v>147</v>
      </c>
      <c r="BE234" s="213">
        <f>IF(N234="základní",J234,0)</f>
        <v>0</v>
      </c>
      <c r="BF234" s="213">
        <f>IF(N234="snížená",J234,0)</f>
        <v>0</v>
      </c>
      <c r="BG234" s="213">
        <f>IF(N234="zákl. přenesená",J234,0)</f>
        <v>0</v>
      </c>
      <c r="BH234" s="213">
        <f>IF(N234="sníž. přenesená",J234,0)</f>
        <v>0</v>
      </c>
      <c r="BI234" s="213">
        <f>IF(N234="nulová",J234,0)</f>
        <v>0</v>
      </c>
      <c r="BJ234" s="20" t="s">
        <v>80</v>
      </c>
      <c r="BK234" s="213">
        <f>ROUND(I234*H234,2)</f>
        <v>0</v>
      </c>
      <c r="BL234" s="20" t="s">
        <v>154</v>
      </c>
      <c r="BM234" s="212" t="s">
        <v>354</v>
      </c>
    </row>
    <row r="235" s="2" customFormat="1">
      <c r="A235" s="41"/>
      <c r="B235" s="42"/>
      <c r="C235" s="43"/>
      <c r="D235" s="214" t="s">
        <v>156</v>
      </c>
      <c r="E235" s="43"/>
      <c r="F235" s="215" t="s">
        <v>355</v>
      </c>
      <c r="G235" s="43"/>
      <c r="H235" s="43"/>
      <c r="I235" s="216"/>
      <c r="J235" s="43"/>
      <c r="K235" s="43"/>
      <c r="L235" s="47"/>
      <c r="M235" s="217"/>
      <c r="N235" s="218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156</v>
      </c>
      <c r="AU235" s="20" t="s">
        <v>84</v>
      </c>
    </row>
    <row r="236" s="13" customFormat="1">
      <c r="A236" s="13"/>
      <c r="B236" s="219"/>
      <c r="C236" s="220"/>
      <c r="D236" s="221" t="s">
        <v>158</v>
      </c>
      <c r="E236" s="222" t="s">
        <v>19</v>
      </c>
      <c r="F236" s="223" t="s">
        <v>356</v>
      </c>
      <c r="G236" s="220"/>
      <c r="H236" s="222" t="s">
        <v>19</v>
      </c>
      <c r="I236" s="224"/>
      <c r="J236" s="220"/>
      <c r="K236" s="220"/>
      <c r="L236" s="225"/>
      <c r="M236" s="226"/>
      <c r="N236" s="227"/>
      <c r="O236" s="227"/>
      <c r="P236" s="227"/>
      <c r="Q236" s="227"/>
      <c r="R236" s="227"/>
      <c r="S236" s="227"/>
      <c r="T236" s="22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29" t="s">
        <v>158</v>
      </c>
      <c r="AU236" s="229" t="s">
        <v>84</v>
      </c>
      <c r="AV236" s="13" t="s">
        <v>80</v>
      </c>
      <c r="AW236" s="13" t="s">
        <v>36</v>
      </c>
      <c r="AX236" s="13" t="s">
        <v>75</v>
      </c>
      <c r="AY236" s="229" t="s">
        <v>147</v>
      </c>
    </row>
    <row r="237" s="13" customFormat="1">
      <c r="A237" s="13"/>
      <c r="B237" s="219"/>
      <c r="C237" s="220"/>
      <c r="D237" s="221" t="s">
        <v>158</v>
      </c>
      <c r="E237" s="222" t="s">
        <v>19</v>
      </c>
      <c r="F237" s="223" t="s">
        <v>357</v>
      </c>
      <c r="G237" s="220"/>
      <c r="H237" s="222" t="s">
        <v>19</v>
      </c>
      <c r="I237" s="224"/>
      <c r="J237" s="220"/>
      <c r="K237" s="220"/>
      <c r="L237" s="225"/>
      <c r="M237" s="226"/>
      <c r="N237" s="227"/>
      <c r="O237" s="227"/>
      <c r="P237" s="227"/>
      <c r="Q237" s="227"/>
      <c r="R237" s="227"/>
      <c r="S237" s="227"/>
      <c r="T237" s="22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29" t="s">
        <v>158</v>
      </c>
      <c r="AU237" s="229" t="s">
        <v>84</v>
      </c>
      <c r="AV237" s="13" t="s">
        <v>80</v>
      </c>
      <c r="AW237" s="13" t="s">
        <v>36</v>
      </c>
      <c r="AX237" s="13" t="s">
        <v>75</v>
      </c>
      <c r="AY237" s="229" t="s">
        <v>147</v>
      </c>
    </row>
    <row r="238" s="14" customFormat="1">
      <c r="A238" s="14"/>
      <c r="B238" s="230"/>
      <c r="C238" s="231"/>
      <c r="D238" s="221" t="s">
        <v>158</v>
      </c>
      <c r="E238" s="232" t="s">
        <v>19</v>
      </c>
      <c r="F238" s="233" t="s">
        <v>358</v>
      </c>
      <c r="G238" s="231"/>
      <c r="H238" s="234">
        <v>22.949999999999999</v>
      </c>
      <c r="I238" s="235"/>
      <c r="J238" s="231"/>
      <c r="K238" s="231"/>
      <c r="L238" s="236"/>
      <c r="M238" s="237"/>
      <c r="N238" s="238"/>
      <c r="O238" s="238"/>
      <c r="P238" s="238"/>
      <c r="Q238" s="238"/>
      <c r="R238" s="238"/>
      <c r="S238" s="238"/>
      <c r="T238" s="239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0" t="s">
        <v>158</v>
      </c>
      <c r="AU238" s="240" t="s">
        <v>84</v>
      </c>
      <c r="AV238" s="14" t="s">
        <v>84</v>
      </c>
      <c r="AW238" s="14" t="s">
        <v>36</v>
      </c>
      <c r="AX238" s="14" t="s">
        <v>75</v>
      </c>
      <c r="AY238" s="240" t="s">
        <v>147</v>
      </c>
    </row>
    <row r="239" s="14" customFormat="1">
      <c r="A239" s="14"/>
      <c r="B239" s="230"/>
      <c r="C239" s="231"/>
      <c r="D239" s="221" t="s">
        <v>158</v>
      </c>
      <c r="E239" s="232" t="s">
        <v>19</v>
      </c>
      <c r="F239" s="233" t="s">
        <v>359</v>
      </c>
      <c r="G239" s="231"/>
      <c r="H239" s="234">
        <v>-7.0949999999999998</v>
      </c>
      <c r="I239" s="235"/>
      <c r="J239" s="231"/>
      <c r="K239" s="231"/>
      <c r="L239" s="236"/>
      <c r="M239" s="237"/>
      <c r="N239" s="238"/>
      <c r="O239" s="238"/>
      <c r="P239" s="238"/>
      <c r="Q239" s="238"/>
      <c r="R239" s="238"/>
      <c r="S239" s="238"/>
      <c r="T239" s="239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0" t="s">
        <v>158</v>
      </c>
      <c r="AU239" s="240" t="s">
        <v>84</v>
      </c>
      <c r="AV239" s="14" t="s">
        <v>84</v>
      </c>
      <c r="AW239" s="14" t="s">
        <v>36</v>
      </c>
      <c r="AX239" s="14" t="s">
        <v>75</v>
      </c>
      <c r="AY239" s="240" t="s">
        <v>147</v>
      </c>
    </row>
    <row r="240" s="16" customFormat="1">
      <c r="A240" s="16"/>
      <c r="B240" s="252"/>
      <c r="C240" s="253"/>
      <c r="D240" s="221" t="s">
        <v>158</v>
      </c>
      <c r="E240" s="254" t="s">
        <v>98</v>
      </c>
      <c r="F240" s="255" t="s">
        <v>183</v>
      </c>
      <c r="G240" s="253"/>
      <c r="H240" s="256">
        <v>15.855</v>
      </c>
      <c r="I240" s="257"/>
      <c r="J240" s="253"/>
      <c r="K240" s="253"/>
      <c r="L240" s="258"/>
      <c r="M240" s="259"/>
      <c r="N240" s="260"/>
      <c r="O240" s="260"/>
      <c r="P240" s="260"/>
      <c r="Q240" s="260"/>
      <c r="R240" s="260"/>
      <c r="S240" s="260"/>
      <c r="T240" s="261"/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T240" s="262" t="s">
        <v>158</v>
      </c>
      <c r="AU240" s="262" t="s">
        <v>84</v>
      </c>
      <c r="AV240" s="16" t="s">
        <v>168</v>
      </c>
      <c r="AW240" s="16" t="s">
        <v>36</v>
      </c>
      <c r="AX240" s="16" t="s">
        <v>75</v>
      </c>
      <c r="AY240" s="262" t="s">
        <v>147</v>
      </c>
    </row>
    <row r="241" s="15" customFormat="1">
      <c r="A241" s="15"/>
      <c r="B241" s="241"/>
      <c r="C241" s="242"/>
      <c r="D241" s="221" t="s">
        <v>158</v>
      </c>
      <c r="E241" s="243" t="s">
        <v>19</v>
      </c>
      <c r="F241" s="244" t="s">
        <v>161</v>
      </c>
      <c r="G241" s="242"/>
      <c r="H241" s="245">
        <v>15.855</v>
      </c>
      <c r="I241" s="246"/>
      <c r="J241" s="242"/>
      <c r="K241" s="242"/>
      <c r="L241" s="247"/>
      <c r="M241" s="248"/>
      <c r="N241" s="249"/>
      <c r="O241" s="249"/>
      <c r="P241" s="249"/>
      <c r="Q241" s="249"/>
      <c r="R241" s="249"/>
      <c r="S241" s="249"/>
      <c r="T241" s="250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51" t="s">
        <v>158</v>
      </c>
      <c r="AU241" s="251" t="s">
        <v>84</v>
      </c>
      <c r="AV241" s="15" t="s">
        <v>154</v>
      </c>
      <c r="AW241" s="15" t="s">
        <v>36</v>
      </c>
      <c r="AX241" s="15" t="s">
        <v>80</v>
      </c>
      <c r="AY241" s="251" t="s">
        <v>147</v>
      </c>
    </row>
    <row r="242" s="2" customFormat="1" ht="37.8" customHeight="1">
      <c r="A242" s="41"/>
      <c r="B242" s="42"/>
      <c r="C242" s="201" t="s">
        <v>360</v>
      </c>
      <c r="D242" s="201" t="s">
        <v>149</v>
      </c>
      <c r="E242" s="202" t="s">
        <v>361</v>
      </c>
      <c r="F242" s="203" t="s">
        <v>362</v>
      </c>
      <c r="G242" s="204" t="s">
        <v>152</v>
      </c>
      <c r="H242" s="205">
        <v>72.671999999999997</v>
      </c>
      <c r="I242" s="206"/>
      <c r="J242" s="207">
        <f>ROUND(I242*H242,2)</f>
        <v>0</v>
      </c>
      <c r="K242" s="203" t="s">
        <v>153</v>
      </c>
      <c r="L242" s="47"/>
      <c r="M242" s="208" t="s">
        <v>19</v>
      </c>
      <c r="N242" s="209" t="s">
        <v>46</v>
      </c>
      <c r="O242" s="87"/>
      <c r="P242" s="210">
        <f>O242*H242</f>
        <v>0</v>
      </c>
      <c r="Q242" s="210">
        <v>0.011509999999999999</v>
      </c>
      <c r="R242" s="210">
        <f>Q242*H242</f>
        <v>0.83645471999999987</v>
      </c>
      <c r="S242" s="210">
        <v>0</v>
      </c>
      <c r="T242" s="211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12" t="s">
        <v>154</v>
      </c>
      <c r="AT242" s="212" t="s">
        <v>149</v>
      </c>
      <c r="AU242" s="212" t="s">
        <v>84</v>
      </c>
      <c r="AY242" s="20" t="s">
        <v>147</v>
      </c>
      <c r="BE242" s="213">
        <f>IF(N242="základní",J242,0)</f>
        <v>0</v>
      </c>
      <c r="BF242" s="213">
        <f>IF(N242="snížená",J242,0)</f>
        <v>0</v>
      </c>
      <c r="BG242" s="213">
        <f>IF(N242="zákl. přenesená",J242,0)</f>
        <v>0</v>
      </c>
      <c r="BH242" s="213">
        <f>IF(N242="sníž. přenesená",J242,0)</f>
        <v>0</v>
      </c>
      <c r="BI242" s="213">
        <f>IF(N242="nulová",J242,0)</f>
        <v>0</v>
      </c>
      <c r="BJ242" s="20" t="s">
        <v>80</v>
      </c>
      <c r="BK242" s="213">
        <f>ROUND(I242*H242,2)</f>
        <v>0</v>
      </c>
      <c r="BL242" s="20" t="s">
        <v>154</v>
      </c>
      <c r="BM242" s="212" t="s">
        <v>363</v>
      </c>
    </row>
    <row r="243" s="2" customFormat="1">
      <c r="A243" s="41"/>
      <c r="B243" s="42"/>
      <c r="C243" s="43"/>
      <c r="D243" s="214" t="s">
        <v>156</v>
      </c>
      <c r="E243" s="43"/>
      <c r="F243" s="215" t="s">
        <v>364</v>
      </c>
      <c r="G243" s="43"/>
      <c r="H243" s="43"/>
      <c r="I243" s="216"/>
      <c r="J243" s="43"/>
      <c r="K243" s="43"/>
      <c r="L243" s="47"/>
      <c r="M243" s="217"/>
      <c r="N243" s="218"/>
      <c r="O243" s="87"/>
      <c r="P243" s="87"/>
      <c r="Q243" s="87"/>
      <c r="R243" s="87"/>
      <c r="S243" s="87"/>
      <c r="T243" s="88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T243" s="20" t="s">
        <v>156</v>
      </c>
      <c r="AU243" s="20" t="s">
        <v>84</v>
      </c>
    </row>
    <row r="244" s="13" customFormat="1">
      <c r="A244" s="13"/>
      <c r="B244" s="219"/>
      <c r="C244" s="220"/>
      <c r="D244" s="221" t="s">
        <v>158</v>
      </c>
      <c r="E244" s="222" t="s">
        <v>19</v>
      </c>
      <c r="F244" s="223" t="s">
        <v>356</v>
      </c>
      <c r="G244" s="220"/>
      <c r="H244" s="222" t="s">
        <v>19</v>
      </c>
      <c r="I244" s="224"/>
      <c r="J244" s="220"/>
      <c r="K244" s="220"/>
      <c r="L244" s="225"/>
      <c r="M244" s="226"/>
      <c r="N244" s="227"/>
      <c r="O244" s="227"/>
      <c r="P244" s="227"/>
      <c r="Q244" s="227"/>
      <c r="R244" s="227"/>
      <c r="S244" s="227"/>
      <c r="T244" s="22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29" t="s">
        <v>158</v>
      </c>
      <c r="AU244" s="229" t="s">
        <v>84</v>
      </c>
      <c r="AV244" s="13" t="s">
        <v>80</v>
      </c>
      <c r="AW244" s="13" t="s">
        <v>36</v>
      </c>
      <c r="AX244" s="13" t="s">
        <v>75</v>
      </c>
      <c r="AY244" s="229" t="s">
        <v>147</v>
      </c>
    </row>
    <row r="245" s="13" customFormat="1">
      <c r="A245" s="13"/>
      <c r="B245" s="219"/>
      <c r="C245" s="220"/>
      <c r="D245" s="221" t="s">
        <v>158</v>
      </c>
      <c r="E245" s="222" t="s">
        <v>19</v>
      </c>
      <c r="F245" s="223" t="s">
        <v>365</v>
      </c>
      <c r="G245" s="220"/>
      <c r="H245" s="222" t="s">
        <v>19</v>
      </c>
      <c r="I245" s="224"/>
      <c r="J245" s="220"/>
      <c r="K245" s="220"/>
      <c r="L245" s="225"/>
      <c r="M245" s="226"/>
      <c r="N245" s="227"/>
      <c r="O245" s="227"/>
      <c r="P245" s="227"/>
      <c r="Q245" s="227"/>
      <c r="R245" s="227"/>
      <c r="S245" s="227"/>
      <c r="T245" s="22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29" t="s">
        <v>158</v>
      </c>
      <c r="AU245" s="229" t="s">
        <v>84</v>
      </c>
      <c r="AV245" s="13" t="s">
        <v>80</v>
      </c>
      <c r="AW245" s="13" t="s">
        <v>36</v>
      </c>
      <c r="AX245" s="13" t="s">
        <v>75</v>
      </c>
      <c r="AY245" s="229" t="s">
        <v>147</v>
      </c>
    </row>
    <row r="246" s="14" customFormat="1">
      <c r="A246" s="14"/>
      <c r="B246" s="230"/>
      <c r="C246" s="231"/>
      <c r="D246" s="221" t="s">
        <v>158</v>
      </c>
      <c r="E246" s="232" t="s">
        <v>19</v>
      </c>
      <c r="F246" s="233" t="s">
        <v>366</v>
      </c>
      <c r="G246" s="231"/>
      <c r="H246" s="234">
        <v>61.152000000000001</v>
      </c>
      <c r="I246" s="235"/>
      <c r="J246" s="231"/>
      <c r="K246" s="231"/>
      <c r="L246" s="236"/>
      <c r="M246" s="237"/>
      <c r="N246" s="238"/>
      <c r="O246" s="238"/>
      <c r="P246" s="238"/>
      <c r="Q246" s="238"/>
      <c r="R246" s="238"/>
      <c r="S246" s="238"/>
      <c r="T246" s="239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0" t="s">
        <v>158</v>
      </c>
      <c r="AU246" s="240" t="s">
        <v>84</v>
      </c>
      <c r="AV246" s="14" t="s">
        <v>84</v>
      </c>
      <c r="AW246" s="14" t="s">
        <v>36</v>
      </c>
      <c r="AX246" s="14" t="s">
        <v>75</v>
      </c>
      <c r="AY246" s="240" t="s">
        <v>147</v>
      </c>
    </row>
    <row r="247" s="14" customFormat="1">
      <c r="A247" s="14"/>
      <c r="B247" s="230"/>
      <c r="C247" s="231"/>
      <c r="D247" s="221" t="s">
        <v>158</v>
      </c>
      <c r="E247" s="232" t="s">
        <v>19</v>
      </c>
      <c r="F247" s="233" t="s">
        <v>367</v>
      </c>
      <c r="G247" s="231"/>
      <c r="H247" s="234">
        <v>2.52</v>
      </c>
      <c r="I247" s="235"/>
      <c r="J247" s="231"/>
      <c r="K247" s="231"/>
      <c r="L247" s="236"/>
      <c r="M247" s="237"/>
      <c r="N247" s="238"/>
      <c r="O247" s="238"/>
      <c r="P247" s="238"/>
      <c r="Q247" s="238"/>
      <c r="R247" s="238"/>
      <c r="S247" s="238"/>
      <c r="T247" s="23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0" t="s">
        <v>158</v>
      </c>
      <c r="AU247" s="240" t="s">
        <v>84</v>
      </c>
      <c r="AV247" s="14" t="s">
        <v>84</v>
      </c>
      <c r="AW247" s="14" t="s">
        <v>36</v>
      </c>
      <c r="AX247" s="14" t="s">
        <v>75</v>
      </c>
      <c r="AY247" s="240" t="s">
        <v>147</v>
      </c>
    </row>
    <row r="248" s="13" customFormat="1">
      <c r="A248" s="13"/>
      <c r="B248" s="219"/>
      <c r="C248" s="220"/>
      <c r="D248" s="221" t="s">
        <v>158</v>
      </c>
      <c r="E248" s="222" t="s">
        <v>19</v>
      </c>
      <c r="F248" s="223" t="s">
        <v>368</v>
      </c>
      <c r="G248" s="220"/>
      <c r="H248" s="222" t="s">
        <v>19</v>
      </c>
      <c r="I248" s="224"/>
      <c r="J248" s="220"/>
      <c r="K248" s="220"/>
      <c r="L248" s="225"/>
      <c r="M248" s="226"/>
      <c r="N248" s="227"/>
      <c r="O248" s="227"/>
      <c r="P248" s="227"/>
      <c r="Q248" s="227"/>
      <c r="R248" s="227"/>
      <c r="S248" s="227"/>
      <c r="T248" s="22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29" t="s">
        <v>158</v>
      </c>
      <c r="AU248" s="229" t="s">
        <v>84</v>
      </c>
      <c r="AV248" s="13" t="s">
        <v>80</v>
      </c>
      <c r="AW248" s="13" t="s">
        <v>36</v>
      </c>
      <c r="AX248" s="13" t="s">
        <v>75</v>
      </c>
      <c r="AY248" s="229" t="s">
        <v>147</v>
      </c>
    </row>
    <row r="249" s="14" customFormat="1">
      <c r="A249" s="14"/>
      <c r="B249" s="230"/>
      <c r="C249" s="231"/>
      <c r="D249" s="221" t="s">
        <v>158</v>
      </c>
      <c r="E249" s="232" t="s">
        <v>100</v>
      </c>
      <c r="F249" s="233" t="s">
        <v>369</v>
      </c>
      <c r="G249" s="231"/>
      <c r="H249" s="234">
        <v>9</v>
      </c>
      <c r="I249" s="235"/>
      <c r="J249" s="231"/>
      <c r="K249" s="231"/>
      <c r="L249" s="236"/>
      <c r="M249" s="237"/>
      <c r="N249" s="238"/>
      <c r="O249" s="238"/>
      <c r="P249" s="238"/>
      <c r="Q249" s="238"/>
      <c r="R249" s="238"/>
      <c r="S249" s="238"/>
      <c r="T249" s="239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0" t="s">
        <v>158</v>
      </c>
      <c r="AU249" s="240" t="s">
        <v>84</v>
      </c>
      <c r="AV249" s="14" t="s">
        <v>84</v>
      </c>
      <c r="AW249" s="14" t="s">
        <v>36</v>
      </c>
      <c r="AX249" s="14" t="s">
        <v>75</v>
      </c>
      <c r="AY249" s="240" t="s">
        <v>147</v>
      </c>
    </row>
    <row r="250" s="16" customFormat="1">
      <c r="A250" s="16"/>
      <c r="B250" s="252"/>
      <c r="C250" s="253"/>
      <c r="D250" s="221" t="s">
        <v>158</v>
      </c>
      <c r="E250" s="254" t="s">
        <v>102</v>
      </c>
      <c r="F250" s="255" t="s">
        <v>183</v>
      </c>
      <c r="G250" s="253"/>
      <c r="H250" s="256">
        <v>72.671999999999997</v>
      </c>
      <c r="I250" s="257"/>
      <c r="J250" s="253"/>
      <c r="K250" s="253"/>
      <c r="L250" s="258"/>
      <c r="M250" s="259"/>
      <c r="N250" s="260"/>
      <c r="O250" s="260"/>
      <c r="P250" s="260"/>
      <c r="Q250" s="260"/>
      <c r="R250" s="260"/>
      <c r="S250" s="260"/>
      <c r="T250" s="261"/>
      <c r="U250" s="16"/>
      <c r="V250" s="16"/>
      <c r="W250" s="16"/>
      <c r="X250" s="16"/>
      <c r="Y250" s="16"/>
      <c r="Z250" s="16"/>
      <c r="AA250" s="16"/>
      <c r="AB250" s="16"/>
      <c r="AC250" s="16"/>
      <c r="AD250" s="16"/>
      <c r="AE250" s="16"/>
      <c r="AT250" s="262" t="s">
        <v>158</v>
      </c>
      <c r="AU250" s="262" t="s">
        <v>84</v>
      </c>
      <c r="AV250" s="16" t="s">
        <v>168</v>
      </c>
      <c r="AW250" s="16" t="s">
        <v>36</v>
      </c>
      <c r="AX250" s="16" t="s">
        <v>75</v>
      </c>
      <c r="AY250" s="262" t="s">
        <v>147</v>
      </c>
    </row>
    <row r="251" s="15" customFormat="1">
      <c r="A251" s="15"/>
      <c r="B251" s="241"/>
      <c r="C251" s="242"/>
      <c r="D251" s="221" t="s">
        <v>158</v>
      </c>
      <c r="E251" s="243" t="s">
        <v>19</v>
      </c>
      <c r="F251" s="244" t="s">
        <v>161</v>
      </c>
      <c r="G251" s="242"/>
      <c r="H251" s="245">
        <v>72.671999999999997</v>
      </c>
      <c r="I251" s="246"/>
      <c r="J251" s="242"/>
      <c r="K251" s="242"/>
      <c r="L251" s="247"/>
      <c r="M251" s="248"/>
      <c r="N251" s="249"/>
      <c r="O251" s="249"/>
      <c r="P251" s="249"/>
      <c r="Q251" s="249"/>
      <c r="R251" s="249"/>
      <c r="S251" s="249"/>
      <c r="T251" s="250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51" t="s">
        <v>158</v>
      </c>
      <c r="AU251" s="251" t="s">
        <v>84</v>
      </c>
      <c r="AV251" s="15" t="s">
        <v>154</v>
      </c>
      <c r="AW251" s="15" t="s">
        <v>36</v>
      </c>
      <c r="AX251" s="15" t="s">
        <v>80</v>
      </c>
      <c r="AY251" s="251" t="s">
        <v>147</v>
      </c>
    </row>
    <row r="252" s="2" customFormat="1" ht="16.5" customHeight="1">
      <c r="A252" s="41"/>
      <c r="B252" s="42"/>
      <c r="C252" s="263" t="s">
        <v>370</v>
      </c>
      <c r="D252" s="263" t="s">
        <v>314</v>
      </c>
      <c r="E252" s="264" t="s">
        <v>371</v>
      </c>
      <c r="F252" s="265" t="s">
        <v>372</v>
      </c>
      <c r="G252" s="266" t="s">
        <v>152</v>
      </c>
      <c r="H252" s="267">
        <v>94.156999999999996</v>
      </c>
      <c r="I252" s="268"/>
      <c r="J252" s="269">
        <f>ROUND(I252*H252,2)</f>
        <v>0</v>
      </c>
      <c r="K252" s="265" t="s">
        <v>153</v>
      </c>
      <c r="L252" s="270"/>
      <c r="M252" s="271" t="s">
        <v>19</v>
      </c>
      <c r="N252" s="272" t="s">
        <v>46</v>
      </c>
      <c r="O252" s="87"/>
      <c r="P252" s="210">
        <f>O252*H252</f>
        <v>0</v>
      </c>
      <c r="Q252" s="210">
        <v>0.021999999999999999</v>
      </c>
      <c r="R252" s="210">
        <f>Q252*H252</f>
        <v>2.0714539999999997</v>
      </c>
      <c r="S252" s="210">
        <v>0</v>
      </c>
      <c r="T252" s="211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12" t="s">
        <v>203</v>
      </c>
      <c r="AT252" s="212" t="s">
        <v>314</v>
      </c>
      <c r="AU252" s="212" t="s">
        <v>84</v>
      </c>
      <c r="AY252" s="20" t="s">
        <v>147</v>
      </c>
      <c r="BE252" s="213">
        <f>IF(N252="základní",J252,0)</f>
        <v>0</v>
      </c>
      <c r="BF252" s="213">
        <f>IF(N252="snížená",J252,0)</f>
        <v>0</v>
      </c>
      <c r="BG252" s="213">
        <f>IF(N252="zákl. přenesená",J252,0)</f>
        <v>0</v>
      </c>
      <c r="BH252" s="213">
        <f>IF(N252="sníž. přenesená",J252,0)</f>
        <v>0</v>
      </c>
      <c r="BI252" s="213">
        <f>IF(N252="nulová",J252,0)</f>
        <v>0</v>
      </c>
      <c r="BJ252" s="20" t="s">
        <v>80</v>
      </c>
      <c r="BK252" s="213">
        <f>ROUND(I252*H252,2)</f>
        <v>0</v>
      </c>
      <c r="BL252" s="20" t="s">
        <v>154</v>
      </c>
      <c r="BM252" s="212" t="s">
        <v>373</v>
      </c>
    </row>
    <row r="253" s="13" customFormat="1">
      <c r="A253" s="13"/>
      <c r="B253" s="219"/>
      <c r="C253" s="220"/>
      <c r="D253" s="221" t="s">
        <v>158</v>
      </c>
      <c r="E253" s="222" t="s">
        <v>19</v>
      </c>
      <c r="F253" s="223" t="s">
        <v>356</v>
      </c>
      <c r="G253" s="220"/>
      <c r="H253" s="222" t="s">
        <v>19</v>
      </c>
      <c r="I253" s="224"/>
      <c r="J253" s="220"/>
      <c r="K253" s="220"/>
      <c r="L253" s="225"/>
      <c r="M253" s="226"/>
      <c r="N253" s="227"/>
      <c r="O253" s="227"/>
      <c r="P253" s="227"/>
      <c r="Q253" s="227"/>
      <c r="R253" s="227"/>
      <c r="S253" s="227"/>
      <c r="T253" s="22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29" t="s">
        <v>158</v>
      </c>
      <c r="AU253" s="229" t="s">
        <v>84</v>
      </c>
      <c r="AV253" s="13" t="s">
        <v>80</v>
      </c>
      <c r="AW253" s="13" t="s">
        <v>36</v>
      </c>
      <c r="AX253" s="13" t="s">
        <v>75</v>
      </c>
      <c r="AY253" s="229" t="s">
        <v>147</v>
      </c>
    </row>
    <row r="254" s="13" customFormat="1">
      <c r="A254" s="13"/>
      <c r="B254" s="219"/>
      <c r="C254" s="220"/>
      <c r="D254" s="221" t="s">
        <v>158</v>
      </c>
      <c r="E254" s="222" t="s">
        <v>19</v>
      </c>
      <c r="F254" s="223" t="s">
        <v>357</v>
      </c>
      <c r="G254" s="220"/>
      <c r="H254" s="222" t="s">
        <v>19</v>
      </c>
      <c r="I254" s="224"/>
      <c r="J254" s="220"/>
      <c r="K254" s="220"/>
      <c r="L254" s="225"/>
      <c r="M254" s="226"/>
      <c r="N254" s="227"/>
      <c r="O254" s="227"/>
      <c r="P254" s="227"/>
      <c r="Q254" s="227"/>
      <c r="R254" s="227"/>
      <c r="S254" s="227"/>
      <c r="T254" s="22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29" t="s">
        <v>158</v>
      </c>
      <c r="AU254" s="229" t="s">
        <v>84</v>
      </c>
      <c r="AV254" s="13" t="s">
        <v>80</v>
      </c>
      <c r="AW254" s="13" t="s">
        <v>36</v>
      </c>
      <c r="AX254" s="13" t="s">
        <v>75</v>
      </c>
      <c r="AY254" s="229" t="s">
        <v>147</v>
      </c>
    </row>
    <row r="255" s="14" customFormat="1">
      <c r="A255" s="14"/>
      <c r="B255" s="230"/>
      <c r="C255" s="231"/>
      <c r="D255" s="221" t="s">
        <v>158</v>
      </c>
      <c r="E255" s="232" t="s">
        <v>19</v>
      </c>
      <c r="F255" s="233" t="s">
        <v>374</v>
      </c>
      <c r="G255" s="231"/>
      <c r="H255" s="234">
        <v>22.100000000000001</v>
      </c>
      <c r="I255" s="235"/>
      <c r="J255" s="231"/>
      <c r="K255" s="231"/>
      <c r="L255" s="236"/>
      <c r="M255" s="237"/>
      <c r="N255" s="238"/>
      <c r="O255" s="238"/>
      <c r="P255" s="238"/>
      <c r="Q255" s="238"/>
      <c r="R255" s="238"/>
      <c r="S255" s="238"/>
      <c r="T255" s="239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0" t="s">
        <v>158</v>
      </c>
      <c r="AU255" s="240" t="s">
        <v>84</v>
      </c>
      <c r="AV255" s="14" t="s">
        <v>84</v>
      </c>
      <c r="AW255" s="14" t="s">
        <v>36</v>
      </c>
      <c r="AX255" s="14" t="s">
        <v>75</v>
      </c>
      <c r="AY255" s="240" t="s">
        <v>147</v>
      </c>
    </row>
    <row r="256" s="14" customFormat="1">
      <c r="A256" s="14"/>
      <c r="B256" s="230"/>
      <c r="C256" s="231"/>
      <c r="D256" s="221" t="s">
        <v>158</v>
      </c>
      <c r="E256" s="232" t="s">
        <v>19</v>
      </c>
      <c r="F256" s="233" t="s">
        <v>359</v>
      </c>
      <c r="G256" s="231"/>
      <c r="H256" s="234">
        <v>-7.0949999999999998</v>
      </c>
      <c r="I256" s="235"/>
      <c r="J256" s="231"/>
      <c r="K256" s="231"/>
      <c r="L256" s="236"/>
      <c r="M256" s="237"/>
      <c r="N256" s="238"/>
      <c r="O256" s="238"/>
      <c r="P256" s="238"/>
      <c r="Q256" s="238"/>
      <c r="R256" s="238"/>
      <c r="S256" s="238"/>
      <c r="T256" s="239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0" t="s">
        <v>158</v>
      </c>
      <c r="AU256" s="240" t="s">
        <v>84</v>
      </c>
      <c r="AV256" s="14" t="s">
        <v>84</v>
      </c>
      <c r="AW256" s="14" t="s">
        <v>36</v>
      </c>
      <c r="AX256" s="14" t="s">
        <v>75</v>
      </c>
      <c r="AY256" s="240" t="s">
        <v>147</v>
      </c>
    </row>
    <row r="257" s="13" customFormat="1">
      <c r="A257" s="13"/>
      <c r="B257" s="219"/>
      <c r="C257" s="220"/>
      <c r="D257" s="221" t="s">
        <v>158</v>
      </c>
      <c r="E257" s="222" t="s">
        <v>19</v>
      </c>
      <c r="F257" s="223" t="s">
        <v>365</v>
      </c>
      <c r="G257" s="220"/>
      <c r="H257" s="222" t="s">
        <v>19</v>
      </c>
      <c r="I257" s="224"/>
      <c r="J257" s="220"/>
      <c r="K257" s="220"/>
      <c r="L257" s="225"/>
      <c r="M257" s="226"/>
      <c r="N257" s="227"/>
      <c r="O257" s="227"/>
      <c r="P257" s="227"/>
      <c r="Q257" s="227"/>
      <c r="R257" s="227"/>
      <c r="S257" s="227"/>
      <c r="T257" s="22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29" t="s">
        <v>158</v>
      </c>
      <c r="AU257" s="229" t="s">
        <v>84</v>
      </c>
      <c r="AV257" s="13" t="s">
        <v>80</v>
      </c>
      <c r="AW257" s="13" t="s">
        <v>36</v>
      </c>
      <c r="AX257" s="13" t="s">
        <v>75</v>
      </c>
      <c r="AY257" s="229" t="s">
        <v>147</v>
      </c>
    </row>
    <row r="258" s="14" customFormat="1">
      <c r="A258" s="14"/>
      <c r="B258" s="230"/>
      <c r="C258" s="231"/>
      <c r="D258" s="221" t="s">
        <v>158</v>
      </c>
      <c r="E258" s="232" t="s">
        <v>19</v>
      </c>
      <c r="F258" s="233" t="s">
        <v>375</v>
      </c>
      <c r="G258" s="231"/>
      <c r="H258" s="234">
        <v>59.072000000000003</v>
      </c>
      <c r="I258" s="235"/>
      <c r="J258" s="231"/>
      <c r="K258" s="231"/>
      <c r="L258" s="236"/>
      <c r="M258" s="237"/>
      <c r="N258" s="238"/>
      <c r="O258" s="238"/>
      <c r="P258" s="238"/>
      <c r="Q258" s="238"/>
      <c r="R258" s="238"/>
      <c r="S258" s="238"/>
      <c r="T258" s="239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0" t="s">
        <v>158</v>
      </c>
      <c r="AU258" s="240" t="s">
        <v>84</v>
      </c>
      <c r="AV258" s="14" t="s">
        <v>84</v>
      </c>
      <c r="AW258" s="14" t="s">
        <v>36</v>
      </c>
      <c r="AX258" s="14" t="s">
        <v>75</v>
      </c>
      <c r="AY258" s="240" t="s">
        <v>147</v>
      </c>
    </row>
    <row r="259" s="14" customFormat="1">
      <c r="A259" s="14"/>
      <c r="B259" s="230"/>
      <c r="C259" s="231"/>
      <c r="D259" s="221" t="s">
        <v>158</v>
      </c>
      <c r="E259" s="232" t="s">
        <v>19</v>
      </c>
      <c r="F259" s="233" t="s">
        <v>367</v>
      </c>
      <c r="G259" s="231"/>
      <c r="H259" s="234">
        <v>2.52</v>
      </c>
      <c r="I259" s="235"/>
      <c r="J259" s="231"/>
      <c r="K259" s="231"/>
      <c r="L259" s="236"/>
      <c r="M259" s="237"/>
      <c r="N259" s="238"/>
      <c r="O259" s="238"/>
      <c r="P259" s="238"/>
      <c r="Q259" s="238"/>
      <c r="R259" s="238"/>
      <c r="S259" s="238"/>
      <c r="T259" s="239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0" t="s">
        <v>158</v>
      </c>
      <c r="AU259" s="240" t="s">
        <v>84</v>
      </c>
      <c r="AV259" s="14" t="s">
        <v>84</v>
      </c>
      <c r="AW259" s="14" t="s">
        <v>36</v>
      </c>
      <c r="AX259" s="14" t="s">
        <v>75</v>
      </c>
      <c r="AY259" s="240" t="s">
        <v>147</v>
      </c>
    </row>
    <row r="260" s="13" customFormat="1">
      <c r="A260" s="13"/>
      <c r="B260" s="219"/>
      <c r="C260" s="220"/>
      <c r="D260" s="221" t="s">
        <v>158</v>
      </c>
      <c r="E260" s="222" t="s">
        <v>19</v>
      </c>
      <c r="F260" s="223" t="s">
        <v>368</v>
      </c>
      <c r="G260" s="220"/>
      <c r="H260" s="222" t="s">
        <v>19</v>
      </c>
      <c r="I260" s="224"/>
      <c r="J260" s="220"/>
      <c r="K260" s="220"/>
      <c r="L260" s="225"/>
      <c r="M260" s="226"/>
      <c r="N260" s="227"/>
      <c r="O260" s="227"/>
      <c r="P260" s="227"/>
      <c r="Q260" s="227"/>
      <c r="R260" s="227"/>
      <c r="S260" s="227"/>
      <c r="T260" s="22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29" t="s">
        <v>158</v>
      </c>
      <c r="AU260" s="229" t="s">
        <v>84</v>
      </c>
      <c r="AV260" s="13" t="s">
        <v>80</v>
      </c>
      <c r="AW260" s="13" t="s">
        <v>36</v>
      </c>
      <c r="AX260" s="13" t="s">
        <v>75</v>
      </c>
      <c r="AY260" s="229" t="s">
        <v>147</v>
      </c>
    </row>
    <row r="261" s="14" customFormat="1">
      <c r="A261" s="14"/>
      <c r="B261" s="230"/>
      <c r="C261" s="231"/>
      <c r="D261" s="221" t="s">
        <v>158</v>
      </c>
      <c r="E261" s="232" t="s">
        <v>19</v>
      </c>
      <c r="F261" s="233" t="s">
        <v>369</v>
      </c>
      <c r="G261" s="231"/>
      <c r="H261" s="234">
        <v>9</v>
      </c>
      <c r="I261" s="235"/>
      <c r="J261" s="231"/>
      <c r="K261" s="231"/>
      <c r="L261" s="236"/>
      <c r="M261" s="237"/>
      <c r="N261" s="238"/>
      <c r="O261" s="238"/>
      <c r="P261" s="238"/>
      <c r="Q261" s="238"/>
      <c r="R261" s="238"/>
      <c r="S261" s="238"/>
      <c r="T261" s="239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0" t="s">
        <v>158</v>
      </c>
      <c r="AU261" s="240" t="s">
        <v>84</v>
      </c>
      <c r="AV261" s="14" t="s">
        <v>84</v>
      </c>
      <c r="AW261" s="14" t="s">
        <v>36</v>
      </c>
      <c r="AX261" s="14" t="s">
        <v>75</v>
      </c>
      <c r="AY261" s="240" t="s">
        <v>147</v>
      </c>
    </row>
    <row r="262" s="15" customFormat="1">
      <c r="A262" s="15"/>
      <c r="B262" s="241"/>
      <c r="C262" s="242"/>
      <c r="D262" s="221" t="s">
        <v>158</v>
      </c>
      <c r="E262" s="243" t="s">
        <v>19</v>
      </c>
      <c r="F262" s="244" t="s">
        <v>161</v>
      </c>
      <c r="G262" s="242"/>
      <c r="H262" s="245">
        <v>85.596999999999994</v>
      </c>
      <c r="I262" s="246"/>
      <c r="J262" s="242"/>
      <c r="K262" s="242"/>
      <c r="L262" s="247"/>
      <c r="M262" s="248"/>
      <c r="N262" s="249"/>
      <c r="O262" s="249"/>
      <c r="P262" s="249"/>
      <c r="Q262" s="249"/>
      <c r="R262" s="249"/>
      <c r="S262" s="249"/>
      <c r="T262" s="250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51" t="s">
        <v>158</v>
      </c>
      <c r="AU262" s="251" t="s">
        <v>84</v>
      </c>
      <c r="AV262" s="15" t="s">
        <v>154</v>
      </c>
      <c r="AW262" s="15" t="s">
        <v>36</v>
      </c>
      <c r="AX262" s="15" t="s">
        <v>80</v>
      </c>
      <c r="AY262" s="251" t="s">
        <v>147</v>
      </c>
    </row>
    <row r="263" s="14" customFormat="1">
      <c r="A263" s="14"/>
      <c r="B263" s="230"/>
      <c r="C263" s="231"/>
      <c r="D263" s="221" t="s">
        <v>158</v>
      </c>
      <c r="E263" s="231"/>
      <c r="F263" s="233" t="s">
        <v>376</v>
      </c>
      <c r="G263" s="231"/>
      <c r="H263" s="234">
        <v>94.156999999999996</v>
      </c>
      <c r="I263" s="235"/>
      <c r="J263" s="231"/>
      <c r="K263" s="231"/>
      <c r="L263" s="236"/>
      <c r="M263" s="237"/>
      <c r="N263" s="238"/>
      <c r="O263" s="238"/>
      <c r="P263" s="238"/>
      <c r="Q263" s="238"/>
      <c r="R263" s="238"/>
      <c r="S263" s="238"/>
      <c r="T263" s="239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0" t="s">
        <v>158</v>
      </c>
      <c r="AU263" s="240" t="s">
        <v>84</v>
      </c>
      <c r="AV263" s="14" t="s">
        <v>84</v>
      </c>
      <c r="AW263" s="14" t="s">
        <v>4</v>
      </c>
      <c r="AX263" s="14" t="s">
        <v>80</v>
      </c>
      <c r="AY263" s="240" t="s">
        <v>147</v>
      </c>
    </row>
    <row r="264" s="2" customFormat="1" ht="16.5" customHeight="1">
      <c r="A264" s="41"/>
      <c r="B264" s="42"/>
      <c r="C264" s="263" t="s">
        <v>377</v>
      </c>
      <c r="D264" s="263" t="s">
        <v>314</v>
      </c>
      <c r="E264" s="264" t="s">
        <v>378</v>
      </c>
      <c r="F264" s="265" t="s">
        <v>379</v>
      </c>
      <c r="G264" s="266" t="s">
        <v>152</v>
      </c>
      <c r="H264" s="267">
        <v>3.2229999999999999</v>
      </c>
      <c r="I264" s="268"/>
      <c r="J264" s="269">
        <f>ROUND(I264*H264,2)</f>
        <v>0</v>
      </c>
      <c r="K264" s="265" t="s">
        <v>153</v>
      </c>
      <c r="L264" s="270"/>
      <c r="M264" s="271" t="s">
        <v>19</v>
      </c>
      <c r="N264" s="272" t="s">
        <v>46</v>
      </c>
      <c r="O264" s="87"/>
      <c r="P264" s="210">
        <f>O264*H264</f>
        <v>0</v>
      </c>
      <c r="Q264" s="210">
        <v>0.0048999999999999998</v>
      </c>
      <c r="R264" s="210">
        <f>Q264*H264</f>
        <v>0.0157927</v>
      </c>
      <c r="S264" s="210">
        <v>0</v>
      </c>
      <c r="T264" s="211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12" t="s">
        <v>203</v>
      </c>
      <c r="AT264" s="212" t="s">
        <v>314</v>
      </c>
      <c r="AU264" s="212" t="s">
        <v>84</v>
      </c>
      <c r="AY264" s="20" t="s">
        <v>147</v>
      </c>
      <c r="BE264" s="213">
        <f>IF(N264="základní",J264,0)</f>
        <v>0</v>
      </c>
      <c r="BF264" s="213">
        <f>IF(N264="snížená",J264,0)</f>
        <v>0</v>
      </c>
      <c r="BG264" s="213">
        <f>IF(N264="zákl. přenesená",J264,0)</f>
        <v>0</v>
      </c>
      <c r="BH264" s="213">
        <f>IF(N264="sníž. přenesená",J264,0)</f>
        <v>0</v>
      </c>
      <c r="BI264" s="213">
        <f>IF(N264="nulová",J264,0)</f>
        <v>0</v>
      </c>
      <c r="BJ264" s="20" t="s">
        <v>80</v>
      </c>
      <c r="BK264" s="213">
        <f>ROUND(I264*H264,2)</f>
        <v>0</v>
      </c>
      <c r="BL264" s="20" t="s">
        <v>154</v>
      </c>
      <c r="BM264" s="212" t="s">
        <v>380</v>
      </c>
    </row>
    <row r="265" s="13" customFormat="1">
      <c r="A265" s="13"/>
      <c r="B265" s="219"/>
      <c r="C265" s="220"/>
      <c r="D265" s="221" t="s">
        <v>158</v>
      </c>
      <c r="E265" s="222" t="s">
        <v>19</v>
      </c>
      <c r="F265" s="223" t="s">
        <v>356</v>
      </c>
      <c r="G265" s="220"/>
      <c r="H265" s="222" t="s">
        <v>19</v>
      </c>
      <c r="I265" s="224"/>
      <c r="J265" s="220"/>
      <c r="K265" s="220"/>
      <c r="L265" s="225"/>
      <c r="M265" s="226"/>
      <c r="N265" s="227"/>
      <c r="O265" s="227"/>
      <c r="P265" s="227"/>
      <c r="Q265" s="227"/>
      <c r="R265" s="227"/>
      <c r="S265" s="227"/>
      <c r="T265" s="22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29" t="s">
        <v>158</v>
      </c>
      <c r="AU265" s="229" t="s">
        <v>84</v>
      </c>
      <c r="AV265" s="13" t="s">
        <v>80</v>
      </c>
      <c r="AW265" s="13" t="s">
        <v>36</v>
      </c>
      <c r="AX265" s="13" t="s">
        <v>75</v>
      </c>
      <c r="AY265" s="229" t="s">
        <v>147</v>
      </c>
    </row>
    <row r="266" s="13" customFormat="1">
      <c r="A266" s="13"/>
      <c r="B266" s="219"/>
      <c r="C266" s="220"/>
      <c r="D266" s="221" t="s">
        <v>158</v>
      </c>
      <c r="E266" s="222" t="s">
        <v>19</v>
      </c>
      <c r="F266" s="223" t="s">
        <v>357</v>
      </c>
      <c r="G266" s="220"/>
      <c r="H266" s="222" t="s">
        <v>19</v>
      </c>
      <c r="I266" s="224"/>
      <c r="J266" s="220"/>
      <c r="K266" s="220"/>
      <c r="L266" s="225"/>
      <c r="M266" s="226"/>
      <c r="N266" s="227"/>
      <c r="O266" s="227"/>
      <c r="P266" s="227"/>
      <c r="Q266" s="227"/>
      <c r="R266" s="227"/>
      <c r="S266" s="227"/>
      <c r="T266" s="22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29" t="s">
        <v>158</v>
      </c>
      <c r="AU266" s="229" t="s">
        <v>84</v>
      </c>
      <c r="AV266" s="13" t="s">
        <v>80</v>
      </c>
      <c r="AW266" s="13" t="s">
        <v>36</v>
      </c>
      <c r="AX266" s="13" t="s">
        <v>75</v>
      </c>
      <c r="AY266" s="229" t="s">
        <v>147</v>
      </c>
    </row>
    <row r="267" s="14" customFormat="1">
      <c r="A267" s="14"/>
      <c r="B267" s="230"/>
      <c r="C267" s="231"/>
      <c r="D267" s="221" t="s">
        <v>158</v>
      </c>
      <c r="E267" s="232" t="s">
        <v>19</v>
      </c>
      <c r="F267" s="233" t="s">
        <v>381</v>
      </c>
      <c r="G267" s="231"/>
      <c r="H267" s="234">
        <v>0.84999999999999998</v>
      </c>
      <c r="I267" s="235"/>
      <c r="J267" s="231"/>
      <c r="K267" s="231"/>
      <c r="L267" s="236"/>
      <c r="M267" s="237"/>
      <c r="N267" s="238"/>
      <c r="O267" s="238"/>
      <c r="P267" s="238"/>
      <c r="Q267" s="238"/>
      <c r="R267" s="238"/>
      <c r="S267" s="238"/>
      <c r="T267" s="239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0" t="s">
        <v>158</v>
      </c>
      <c r="AU267" s="240" t="s">
        <v>84</v>
      </c>
      <c r="AV267" s="14" t="s">
        <v>84</v>
      </c>
      <c r="AW267" s="14" t="s">
        <v>36</v>
      </c>
      <c r="AX267" s="14" t="s">
        <v>75</v>
      </c>
      <c r="AY267" s="240" t="s">
        <v>147</v>
      </c>
    </row>
    <row r="268" s="13" customFormat="1">
      <c r="A268" s="13"/>
      <c r="B268" s="219"/>
      <c r="C268" s="220"/>
      <c r="D268" s="221" t="s">
        <v>158</v>
      </c>
      <c r="E268" s="222" t="s">
        <v>19</v>
      </c>
      <c r="F268" s="223" t="s">
        <v>365</v>
      </c>
      <c r="G268" s="220"/>
      <c r="H268" s="222" t="s">
        <v>19</v>
      </c>
      <c r="I268" s="224"/>
      <c r="J268" s="220"/>
      <c r="K268" s="220"/>
      <c r="L268" s="225"/>
      <c r="M268" s="226"/>
      <c r="N268" s="227"/>
      <c r="O268" s="227"/>
      <c r="P268" s="227"/>
      <c r="Q268" s="227"/>
      <c r="R268" s="227"/>
      <c r="S268" s="227"/>
      <c r="T268" s="228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29" t="s">
        <v>158</v>
      </c>
      <c r="AU268" s="229" t="s">
        <v>84</v>
      </c>
      <c r="AV268" s="13" t="s">
        <v>80</v>
      </c>
      <c r="AW268" s="13" t="s">
        <v>36</v>
      </c>
      <c r="AX268" s="13" t="s">
        <v>75</v>
      </c>
      <c r="AY268" s="229" t="s">
        <v>147</v>
      </c>
    </row>
    <row r="269" s="14" customFormat="1">
      <c r="A269" s="14"/>
      <c r="B269" s="230"/>
      <c r="C269" s="231"/>
      <c r="D269" s="221" t="s">
        <v>158</v>
      </c>
      <c r="E269" s="232" t="s">
        <v>19</v>
      </c>
      <c r="F269" s="233" t="s">
        <v>382</v>
      </c>
      <c r="G269" s="231"/>
      <c r="H269" s="234">
        <v>2.0800000000000001</v>
      </c>
      <c r="I269" s="235"/>
      <c r="J269" s="231"/>
      <c r="K269" s="231"/>
      <c r="L269" s="236"/>
      <c r="M269" s="237"/>
      <c r="N269" s="238"/>
      <c r="O269" s="238"/>
      <c r="P269" s="238"/>
      <c r="Q269" s="238"/>
      <c r="R269" s="238"/>
      <c r="S269" s="238"/>
      <c r="T269" s="239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0" t="s">
        <v>158</v>
      </c>
      <c r="AU269" s="240" t="s">
        <v>84</v>
      </c>
      <c r="AV269" s="14" t="s">
        <v>84</v>
      </c>
      <c r="AW269" s="14" t="s">
        <v>36</v>
      </c>
      <c r="AX269" s="14" t="s">
        <v>75</v>
      </c>
      <c r="AY269" s="240" t="s">
        <v>147</v>
      </c>
    </row>
    <row r="270" s="15" customFormat="1">
      <c r="A270" s="15"/>
      <c r="B270" s="241"/>
      <c r="C270" s="242"/>
      <c r="D270" s="221" t="s">
        <v>158</v>
      </c>
      <c r="E270" s="243" t="s">
        <v>19</v>
      </c>
      <c r="F270" s="244" t="s">
        <v>161</v>
      </c>
      <c r="G270" s="242"/>
      <c r="H270" s="245">
        <v>2.9300000000000002</v>
      </c>
      <c r="I270" s="246"/>
      <c r="J270" s="242"/>
      <c r="K270" s="242"/>
      <c r="L270" s="247"/>
      <c r="M270" s="248"/>
      <c r="N270" s="249"/>
      <c r="O270" s="249"/>
      <c r="P270" s="249"/>
      <c r="Q270" s="249"/>
      <c r="R270" s="249"/>
      <c r="S270" s="249"/>
      <c r="T270" s="250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51" t="s">
        <v>158</v>
      </c>
      <c r="AU270" s="251" t="s">
        <v>84</v>
      </c>
      <c r="AV270" s="15" t="s">
        <v>154</v>
      </c>
      <c r="AW270" s="15" t="s">
        <v>36</v>
      </c>
      <c r="AX270" s="15" t="s">
        <v>80</v>
      </c>
      <c r="AY270" s="251" t="s">
        <v>147</v>
      </c>
    </row>
    <row r="271" s="14" customFormat="1">
      <c r="A271" s="14"/>
      <c r="B271" s="230"/>
      <c r="C271" s="231"/>
      <c r="D271" s="221" t="s">
        <v>158</v>
      </c>
      <c r="E271" s="231"/>
      <c r="F271" s="233" t="s">
        <v>383</v>
      </c>
      <c r="G271" s="231"/>
      <c r="H271" s="234">
        <v>3.2229999999999999</v>
      </c>
      <c r="I271" s="235"/>
      <c r="J271" s="231"/>
      <c r="K271" s="231"/>
      <c r="L271" s="236"/>
      <c r="M271" s="237"/>
      <c r="N271" s="238"/>
      <c r="O271" s="238"/>
      <c r="P271" s="238"/>
      <c r="Q271" s="238"/>
      <c r="R271" s="238"/>
      <c r="S271" s="238"/>
      <c r="T271" s="239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0" t="s">
        <v>158</v>
      </c>
      <c r="AU271" s="240" t="s">
        <v>84</v>
      </c>
      <c r="AV271" s="14" t="s">
        <v>84</v>
      </c>
      <c r="AW271" s="14" t="s">
        <v>4</v>
      </c>
      <c r="AX271" s="14" t="s">
        <v>80</v>
      </c>
      <c r="AY271" s="240" t="s">
        <v>147</v>
      </c>
    </row>
    <row r="272" s="2" customFormat="1" ht="16.5" customHeight="1">
      <c r="A272" s="41"/>
      <c r="B272" s="42"/>
      <c r="C272" s="201" t="s">
        <v>384</v>
      </c>
      <c r="D272" s="201" t="s">
        <v>149</v>
      </c>
      <c r="E272" s="202" t="s">
        <v>385</v>
      </c>
      <c r="F272" s="203" t="s">
        <v>386</v>
      </c>
      <c r="G272" s="204" t="s">
        <v>152</v>
      </c>
      <c r="H272" s="205">
        <v>88.527000000000001</v>
      </c>
      <c r="I272" s="206"/>
      <c r="J272" s="207">
        <f>ROUND(I272*H272,2)</f>
        <v>0</v>
      </c>
      <c r="K272" s="203" t="s">
        <v>153</v>
      </c>
      <c r="L272" s="47"/>
      <c r="M272" s="208" t="s">
        <v>19</v>
      </c>
      <c r="N272" s="209" t="s">
        <v>46</v>
      </c>
      <c r="O272" s="87"/>
      <c r="P272" s="210">
        <f>O272*H272</f>
        <v>0</v>
      </c>
      <c r="Q272" s="210">
        <v>0.00013999999999999999</v>
      </c>
      <c r="R272" s="210">
        <f>Q272*H272</f>
        <v>0.012393779999999998</v>
      </c>
      <c r="S272" s="210">
        <v>0</v>
      </c>
      <c r="T272" s="211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12" t="s">
        <v>154</v>
      </c>
      <c r="AT272" s="212" t="s">
        <v>149</v>
      </c>
      <c r="AU272" s="212" t="s">
        <v>84</v>
      </c>
      <c r="AY272" s="20" t="s">
        <v>147</v>
      </c>
      <c r="BE272" s="213">
        <f>IF(N272="základní",J272,0)</f>
        <v>0</v>
      </c>
      <c r="BF272" s="213">
        <f>IF(N272="snížená",J272,0)</f>
        <v>0</v>
      </c>
      <c r="BG272" s="213">
        <f>IF(N272="zákl. přenesená",J272,0)</f>
        <v>0</v>
      </c>
      <c r="BH272" s="213">
        <f>IF(N272="sníž. přenesená",J272,0)</f>
        <v>0</v>
      </c>
      <c r="BI272" s="213">
        <f>IF(N272="nulová",J272,0)</f>
        <v>0</v>
      </c>
      <c r="BJ272" s="20" t="s">
        <v>80</v>
      </c>
      <c r="BK272" s="213">
        <f>ROUND(I272*H272,2)</f>
        <v>0</v>
      </c>
      <c r="BL272" s="20" t="s">
        <v>154</v>
      </c>
      <c r="BM272" s="212" t="s">
        <v>387</v>
      </c>
    </row>
    <row r="273" s="2" customFormat="1">
      <c r="A273" s="41"/>
      <c r="B273" s="42"/>
      <c r="C273" s="43"/>
      <c r="D273" s="214" t="s">
        <v>156</v>
      </c>
      <c r="E273" s="43"/>
      <c r="F273" s="215" t="s">
        <v>388</v>
      </c>
      <c r="G273" s="43"/>
      <c r="H273" s="43"/>
      <c r="I273" s="216"/>
      <c r="J273" s="43"/>
      <c r="K273" s="43"/>
      <c r="L273" s="47"/>
      <c r="M273" s="217"/>
      <c r="N273" s="218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156</v>
      </c>
      <c r="AU273" s="20" t="s">
        <v>84</v>
      </c>
    </row>
    <row r="274" s="2" customFormat="1" ht="24.15" customHeight="1">
      <c r="A274" s="41"/>
      <c r="B274" s="42"/>
      <c r="C274" s="201" t="s">
        <v>389</v>
      </c>
      <c r="D274" s="201" t="s">
        <v>149</v>
      </c>
      <c r="E274" s="202" t="s">
        <v>390</v>
      </c>
      <c r="F274" s="203" t="s">
        <v>391</v>
      </c>
      <c r="G274" s="204" t="s">
        <v>152</v>
      </c>
      <c r="H274" s="205">
        <v>88.527000000000001</v>
      </c>
      <c r="I274" s="206"/>
      <c r="J274" s="207">
        <f>ROUND(I274*H274,2)</f>
        <v>0</v>
      </c>
      <c r="K274" s="203" t="s">
        <v>153</v>
      </c>
      <c r="L274" s="47"/>
      <c r="M274" s="208" t="s">
        <v>19</v>
      </c>
      <c r="N274" s="209" t="s">
        <v>46</v>
      </c>
      <c r="O274" s="87"/>
      <c r="P274" s="210">
        <f>O274*H274</f>
        <v>0</v>
      </c>
      <c r="Q274" s="210">
        <v>0.0028500000000000001</v>
      </c>
      <c r="R274" s="210">
        <f>Q274*H274</f>
        <v>0.25230195</v>
      </c>
      <c r="S274" s="210">
        <v>0</v>
      </c>
      <c r="T274" s="211">
        <f>S274*H274</f>
        <v>0</v>
      </c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R274" s="212" t="s">
        <v>154</v>
      </c>
      <c r="AT274" s="212" t="s">
        <v>149</v>
      </c>
      <c r="AU274" s="212" t="s">
        <v>84</v>
      </c>
      <c r="AY274" s="20" t="s">
        <v>147</v>
      </c>
      <c r="BE274" s="213">
        <f>IF(N274="základní",J274,0)</f>
        <v>0</v>
      </c>
      <c r="BF274" s="213">
        <f>IF(N274="snížená",J274,0)</f>
        <v>0</v>
      </c>
      <c r="BG274" s="213">
        <f>IF(N274="zákl. přenesená",J274,0)</f>
        <v>0</v>
      </c>
      <c r="BH274" s="213">
        <f>IF(N274="sníž. přenesená",J274,0)</f>
        <v>0</v>
      </c>
      <c r="BI274" s="213">
        <f>IF(N274="nulová",J274,0)</f>
        <v>0</v>
      </c>
      <c r="BJ274" s="20" t="s">
        <v>80</v>
      </c>
      <c r="BK274" s="213">
        <f>ROUND(I274*H274,2)</f>
        <v>0</v>
      </c>
      <c r="BL274" s="20" t="s">
        <v>154</v>
      </c>
      <c r="BM274" s="212" t="s">
        <v>392</v>
      </c>
    </row>
    <row r="275" s="2" customFormat="1">
      <c r="A275" s="41"/>
      <c r="B275" s="42"/>
      <c r="C275" s="43"/>
      <c r="D275" s="214" t="s">
        <v>156</v>
      </c>
      <c r="E275" s="43"/>
      <c r="F275" s="215" t="s">
        <v>393</v>
      </c>
      <c r="G275" s="43"/>
      <c r="H275" s="43"/>
      <c r="I275" s="216"/>
      <c r="J275" s="43"/>
      <c r="K275" s="43"/>
      <c r="L275" s="47"/>
      <c r="M275" s="217"/>
      <c r="N275" s="218"/>
      <c r="O275" s="87"/>
      <c r="P275" s="87"/>
      <c r="Q275" s="87"/>
      <c r="R275" s="87"/>
      <c r="S275" s="87"/>
      <c r="T275" s="88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T275" s="20" t="s">
        <v>156</v>
      </c>
      <c r="AU275" s="20" t="s">
        <v>84</v>
      </c>
    </row>
    <row r="276" s="13" customFormat="1">
      <c r="A276" s="13"/>
      <c r="B276" s="219"/>
      <c r="C276" s="220"/>
      <c r="D276" s="221" t="s">
        <v>158</v>
      </c>
      <c r="E276" s="222" t="s">
        <v>19</v>
      </c>
      <c r="F276" s="223" t="s">
        <v>394</v>
      </c>
      <c r="G276" s="220"/>
      <c r="H276" s="222" t="s">
        <v>19</v>
      </c>
      <c r="I276" s="224"/>
      <c r="J276" s="220"/>
      <c r="K276" s="220"/>
      <c r="L276" s="225"/>
      <c r="M276" s="226"/>
      <c r="N276" s="227"/>
      <c r="O276" s="227"/>
      <c r="P276" s="227"/>
      <c r="Q276" s="227"/>
      <c r="R276" s="227"/>
      <c r="S276" s="227"/>
      <c r="T276" s="228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29" t="s">
        <v>158</v>
      </c>
      <c r="AU276" s="229" t="s">
        <v>84</v>
      </c>
      <c r="AV276" s="13" t="s">
        <v>80</v>
      </c>
      <c r="AW276" s="13" t="s">
        <v>36</v>
      </c>
      <c r="AX276" s="13" t="s">
        <v>75</v>
      </c>
      <c r="AY276" s="229" t="s">
        <v>147</v>
      </c>
    </row>
    <row r="277" s="14" customFormat="1">
      <c r="A277" s="14"/>
      <c r="B277" s="230"/>
      <c r="C277" s="231"/>
      <c r="D277" s="221" t="s">
        <v>158</v>
      </c>
      <c r="E277" s="232" t="s">
        <v>19</v>
      </c>
      <c r="F277" s="233" t="s">
        <v>98</v>
      </c>
      <c r="G277" s="231"/>
      <c r="H277" s="234">
        <v>15.855</v>
      </c>
      <c r="I277" s="235"/>
      <c r="J277" s="231"/>
      <c r="K277" s="231"/>
      <c r="L277" s="236"/>
      <c r="M277" s="237"/>
      <c r="N277" s="238"/>
      <c r="O277" s="238"/>
      <c r="P277" s="238"/>
      <c r="Q277" s="238"/>
      <c r="R277" s="238"/>
      <c r="S277" s="238"/>
      <c r="T277" s="239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0" t="s">
        <v>158</v>
      </c>
      <c r="AU277" s="240" t="s">
        <v>84</v>
      </c>
      <c r="AV277" s="14" t="s">
        <v>84</v>
      </c>
      <c r="AW277" s="14" t="s">
        <v>36</v>
      </c>
      <c r="AX277" s="14" t="s">
        <v>75</v>
      </c>
      <c r="AY277" s="240" t="s">
        <v>147</v>
      </c>
    </row>
    <row r="278" s="14" customFormat="1">
      <c r="A278" s="14"/>
      <c r="B278" s="230"/>
      <c r="C278" s="231"/>
      <c r="D278" s="221" t="s">
        <v>158</v>
      </c>
      <c r="E278" s="232" t="s">
        <v>19</v>
      </c>
      <c r="F278" s="233" t="s">
        <v>102</v>
      </c>
      <c r="G278" s="231"/>
      <c r="H278" s="234">
        <v>72.671999999999997</v>
      </c>
      <c r="I278" s="235"/>
      <c r="J278" s="231"/>
      <c r="K278" s="231"/>
      <c r="L278" s="236"/>
      <c r="M278" s="237"/>
      <c r="N278" s="238"/>
      <c r="O278" s="238"/>
      <c r="P278" s="238"/>
      <c r="Q278" s="238"/>
      <c r="R278" s="238"/>
      <c r="S278" s="238"/>
      <c r="T278" s="239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0" t="s">
        <v>158</v>
      </c>
      <c r="AU278" s="240" t="s">
        <v>84</v>
      </c>
      <c r="AV278" s="14" t="s">
        <v>84</v>
      </c>
      <c r="AW278" s="14" t="s">
        <v>36</v>
      </c>
      <c r="AX278" s="14" t="s">
        <v>75</v>
      </c>
      <c r="AY278" s="240" t="s">
        <v>147</v>
      </c>
    </row>
    <row r="279" s="15" customFormat="1">
      <c r="A279" s="15"/>
      <c r="B279" s="241"/>
      <c r="C279" s="242"/>
      <c r="D279" s="221" t="s">
        <v>158</v>
      </c>
      <c r="E279" s="243" t="s">
        <v>19</v>
      </c>
      <c r="F279" s="244" t="s">
        <v>161</v>
      </c>
      <c r="G279" s="242"/>
      <c r="H279" s="245">
        <v>88.527000000000001</v>
      </c>
      <c r="I279" s="246"/>
      <c r="J279" s="242"/>
      <c r="K279" s="242"/>
      <c r="L279" s="247"/>
      <c r="M279" s="248"/>
      <c r="N279" s="249"/>
      <c r="O279" s="249"/>
      <c r="P279" s="249"/>
      <c r="Q279" s="249"/>
      <c r="R279" s="249"/>
      <c r="S279" s="249"/>
      <c r="T279" s="250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51" t="s">
        <v>158</v>
      </c>
      <c r="AU279" s="251" t="s">
        <v>84</v>
      </c>
      <c r="AV279" s="15" t="s">
        <v>154</v>
      </c>
      <c r="AW279" s="15" t="s">
        <v>36</v>
      </c>
      <c r="AX279" s="15" t="s">
        <v>80</v>
      </c>
      <c r="AY279" s="251" t="s">
        <v>147</v>
      </c>
    </row>
    <row r="280" s="2" customFormat="1" ht="21.75" customHeight="1">
      <c r="A280" s="41"/>
      <c r="B280" s="42"/>
      <c r="C280" s="201" t="s">
        <v>395</v>
      </c>
      <c r="D280" s="201" t="s">
        <v>149</v>
      </c>
      <c r="E280" s="202" t="s">
        <v>396</v>
      </c>
      <c r="F280" s="203" t="s">
        <v>397</v>
      </c>
      <c r="G280" s="204" t="s">
        <v>178</v>
      </c>
      <c r="H280" s="205">
        <v>0.46200000000000002</v>
      </c>
      <c r="I280" s="206"/>
      <c r="J280" s="207">
        <f>ROUND(I280*H280,2)</f>
        <v>0</v>
      </c>
      <c r="K280" s="203" t="s">
        <v>153</v>
      </c>
      <c r="L280" s="47"/>
      <c r="M280" s="208" t="s">
        <v>19</v>
      </c>
      <c r="N280" s="209" t="s">
        <v>46</v>
      </c>
      <c r="O280" s="87"/>
      <c r="P280" s="210">
        <f>O280*H280</f>
        <v>0</v>
      </c>
      <c r="Q280" s="210">
        <v>2.5018699999999998</v>
      </c>
      <c r="R280" s="210">
        <f>Q280*H280</f>
        <v>1.1558639399999999</v>
      </c>
      <c r="S280" s="210">
        <v>0</v>
      </c>
      <c r="T280" s="211">
        <f>S280*H280</f>
        <v>0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12" t="s">
        <v>154</v>
      </c>
      <c r="AT280" s="212" t="s">
        <v>149</v>
      </c>
      <c r="AU280" s="212" t="s">
        <v>84</v>
      </c>
      <c r="AY280" s="20" t="s">
        <v>147</v>
      </c>
      <c r="BE280" s="213">
        <f>IF(N280="základní",J280,0)</f>
        <v>0</v>
      </c>
      <c r="BF280" s="213">
        <f>IF(N280="snížená",J280,0)</f>
        <v>0</v>
      </c>
      <c r="BG280" s="213">
        <f>IF(N280="zákl. přenesená",J280,0)</f>
        <v>0</v>
      </c>
      <c r="BH280" s="213">
        <f>IF(N280="sníž. přenesená",J280,0)</f>
        <v>0</v>
      </c>
      <c r="BI280" s="213">
        <f>IF(N280="nulová",J280,0)</f>
        <v>0</v>
      </c>
      <c r="BJ280" s="20" t="s">
        <v>80</v>
      </c>
      <c r="BK280" s="213">
        <f>ROUND(I280*H280,2)</f>
        <v>0</v>
      </c>
      <c r="BL280" s="20" t="s">
        <v>154</v>
      </c>
      <c r="BM280" s="212" t="s">
        <v>398</v>
      </c>
    </row>
    <row r="281" s="2" customFormat="1">
      <c r="A281" s="41"/>
      <c r="B281" s="42"/>
      <c r="C281" s="43"/>
      <c r="D281" s="214" t="s">
        <v>156</v>
      </c>
      <c r="E281" s="43"/>
      <c r="F281" s="215" t="s">
        <v>399</v>
      </c>
      <c r="G281" s="43"/>
      <c r="H281" s="43"/>
      <c r="I281" s="216"/>
      <c r="J281" s="43"/>
      <c r="K281" s="43"/>
      <c r="L281" s="47"/>
      <c r="M281" s="217"/>
      <c r="N281" s="218"/>
      <c r="O281" s="87"/>
      <c r="P281" s="87"/>
      <c r="Q281" s="87"/>
      <c r="R281" s="87"/>
      <c r="S281" s="87"/>
      <c r="T281" s="88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T281" s="20" t="s">
        <v>156</v>
      </c>
      <c r="AU281" s="20" t="s">
        <v>84</v>
      </c>
    </row>
    <row r="282" s="13" customFormat="1">
      <c r="A282" s="13"/>
      <c r="B282" s="219"/>
      <c r="C282" s="220"/>
      <c r="D282" s="221" t="s">
        <v>158</v>
      </c>
      <c r="E282" s="222" t="s">
        <v>19</v>
      </c>
      <c r="F282" s="223" t="s">
        <v>400</v>
      </c>
      <c r="G282" s="220"/>
      <c r="H282" s="222" t="s">
        <v>19</v>
      </c>
      <c r="I282" s="224"/>
      <c r="J282" s="220"/>
      <c r="K282" s="220"/>
      <c r="L282" s="225"/>
      <c r="M282" s="226"/>
      <c r="N282" s="227"/>
      <c r="O282" s="227"/>
      <c r="P282" s="227"/>
      <c r="Q282" s="227"/>
      <c r="R282" s="227"/>
      <c r="S282" s="227"/>
      <c r="T282" s="228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29" t="s">
        <v>158</v>
      </c>
      <c r="AU282" s="229" t="s">
        <v>84</v>
      </c>
      <c r="AV282" s="13" t="s">
        <v>80</v>
      </c>
      <c r="AW282" s="13" t="s">
        <v>36</v>
      </c>
      <c r="AX282" s="13" t="s">
        <v>75</v>
      </c>
      <c r="AY282" s="229" t="s">
        <v>147</v>
      </c>
    </row>
    <row r="283" s="14" customFormat="1">
      <c r="A283" s="14"/>
      <c r="B283" s="230"/>
      <c r="C283" s="231"/>
      <c r="D283" s="221" t="s">
        <v>158</v>
      </c>
      <c r="E283" s="232" t="s">
        <v>19</v>
      </c>
      <c r="F283" s="233" t="s">
        <v>401</v>
      </c>
      <c r="G283" s="231"/>
      <c r="H283" s="234">
        <v>0.46200000000000002</v>
      </c>
      <c r="I283" s="235"/>
      <c r="J283" s="231"/>
      <c r="K283" s="231"/>
      <c r="L283" s="236"/>
      <c r="M283" s="237"/>
      <c r="N283" s="238"/>
      <c r="O283" s="238"/>
      <c r="P283" s="238"/>
      <c r="Q283" s="238"/>
      <c r="R283" s="238"/>
      <c r="S283" s="238"/>
      <c r="T283" s="239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0" t="s">
        <v>158</v>
      </c>
      <c r="AU283" s="240" t="s">
        <v>84</v>
      </c>
      <c r="AV283" s="14" t="s">
        <v>84</v>
      </c>
      <c r="AW283" s="14" t="s">
        <v>36</v>
      </c>
      <c r="AX283" s="14" t="s">
        <v>75</v>
      </c>
      <c r="AY283" s="240" t="s">
        <v>147</v>
      </c>
    </row>
    <row r="284" s="15" customFormat="1">
      <c r="A284" s="15"/>
      <c r="B284" s="241"/>
      <c r="C284" s="242"/>
      <c r="D284" s="221" t="s">
        <v>158</v>
      </c>
      <c r="E284" s="243" t="s">
        <v>19</v>
      </c>
      <c r="F284" s="244" t="s">
        <v>161</v>
      </c>
      <c r="G284" s="242"/>
      <c r="H284" s="245">
        <v>0.46200000000000002</v>
      </c>
      <c r="I284" s="246"/>
      <c r="J284" s="242"/>
      <c r="K284" s="242"/>
      <c r="L284" s="247"/>
      <c r="M284" s="248"/>
      <c r="N284" s="249"/>
      <c r="O284" s="249"/>
      <c r="P284" s="249"/>
      <c r="Q284" s="249"/>
      <c r="R284" s="249"/>
      <c r="S284" s="249"/>
      <c r="T284" s="250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51" t="s">
        <v>158</v>
      </c>
      <c r="AU284" s="251" t="s">
        <v>84</v>
      </c>
      <c r="AV284" s="15" t="s">
        <v>154</v>
      </c>
      <c r="AW284" s="15" t="s">
        <v>36</v>
      </c>
      <c r="AX284" s="15" t="s">
        <v>80</v>
      </c>
      <c r="AY284" s="251" t="s">
        <v>147</v>
      </c>
    </row>
    <row r="285" s="2" customFormat="1" ht="21.75" customHeight="1">
      <c r="A285" s="41"/>
      <c r="B285" s="42"/>
      <c r="C285" s="201" t="s">
        <v>402</v>
      </c>
      <c r="D285" s="201" t="s">
        <v>149</v>
      </c>
      <c r="E285" s="202" t="s">
        <v>403</v>
      </c>
      <c r="F285" s="203" t="s">
        <v>404</v>
      </c>
      <c r="G285" s="204" t="s">
        <v>178</v>
      </c>
      <c r="H285" s="205">
        <v>0.46200000000000002</v>
      </c>
      <c r="I285" s="206"/>
      <c r="J285" s="207">
        <f>ROUND(I285*H285,2)</f>
        <v>0</v>
      </c>
      <c r="K285" s="203" t="s">
        <v>153</v>
      </c>
      <c r="L285" s="47"/>
      <c r="M285" s="208" t="s">
        <v>19</v>
      </c>
      <c r="N285" s="209" t="s">
        <v>46</v>
      </c>
      <c r="O285" s="87"/>
      <c r="P285" s="210">
        <f>O285*H285</f>
        <v>0</v>
      </c>
      <c r="Q285" s="210">
        <v>0</v>
      </c>
      <c r="R285" s="210">
        <f>Q285*H285</f>
        <v>0</v>
      </c>
      <c r="S285" s="210">
        <v>0</v>
      </c>
      <c r="T285" s="211">
        <f>S285*H285</f>
        <v>0</v>
      </c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R285" s="212" t="s">
        <v>154</v>
      </c>
      <c r="AT285" s="212" t="s">
        <v>149</v>
      </c>
      <c r="AU285" s="212" t="s">
        <v>84</v>
      </c>
      <c r="AY285" s="20" t="s">
        <v>147</v>
      </c>
      <c r="BE285" s="213">
        <f>IF(N285="základní",J285,0)</f>
        <v>0</v>
      </c>
      <c r="BF285" s="213">
        <f>IF(N285="snížená",J285,0)</f>
        <v>0</v>
      </c>
      <c r="BG285" s="213">
        <f>IF(N285="zákl. přenesená",J285,0)</f>
        <v>0</v>
      </c>
      <c r="BH285" s="213">
        <f>IF(N285="sníž. přenesená",J285,0)</f>
        <v>0</v>
      </c>
      <c r="BI285" s="213">
        <f>IF(N285="nulová",J285,0)</f>
        <v>0</v>
      </c>
      <c r="BJ285" s="20" t="s">
        <v>80</v>
      </c>
      <c r="BK285" s="213">
        <f>ROUND(I285*H285,2)</f>
        <v>0</v>
      </c>
      <c r="BL285" s="20" t="s">
        <v>154</v>
      </c>
      <c r="BM285" s="212" t="s">
        <v>405</v>
      </c>
    </row>
    <row r="286" s="2" customFormat="1">
      <c r="A286" s="41"/>
      <c r="B286" s="42"/>
      <c r="C286" s="43"/>
      <c r="D286" s="214" t="s">
        <v>156</v>
      </c>
      <c r="E286" s="43"/>
      <c r="F286" s="215" t="s">
        <v>406</v>
      </c>
      <c r="G286" s="43"/>
      <c r="H286" s="43"/>
      <c r="I286" s="216"/>
      <c r="J286" s="43"/>
      <c r="K286" s="43"/>
      <c r="L286" s="47"/>
      <c r="M286" s="217"/>
      <c r="N286" s="218"/>
      <c r="O286" s="87"/>
      <c r="P286" s="87"/>
      <c r="Q286" s="87"/>
      <c r="R286" s="87"/>
      <c r="S286" s="87"/>
      <c r="T286" s="88"/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T286" s="20" t="s">
        <v>156</v>
      </c>
      <c r="AU286" s="20" t="s">
        <v>84</v>
      </c>
    </row>
    <row r="287" s="2" customFormat="1" ht="24.15" customHeight="1">
      <c r="A287" s="41"/>
      <c r="B287" s="42"/>
      <c r="C287" s="201" t="s">
        <v>407</v>
      </c>
      <c r="D287" s="201" t="s">
        <v>149</v>
      </c>
      <c r="E287" s="202" t="s">
        <v>408</v>
      </c>
      <c r="F287" s="203" t="s">
        <v>409</v>
      </c>
      <c r="G287" s="204" t="s">
        <v>178</v>
      </c>
      <c r="H287" s="205">
        <v>0.46200000000000002</v>
      </c>
      <c r="I287" s="206"/>
      <c r="J287" s="207">
        <f>ROUND(I287*H287,2)</f>
        <v>0</v>
      </c>
      <c r="K287" s="203" t="s">
        <v>153</v>
      </c>
      <c r="L287" s="47"/>
      <c r="M287" s="208" t="s">
        <v>19</v>
      </c>
      <c r="N287" s="209" t="s">
        <v>46</v>
      </c>
      <c r="O287" s="87"/>
      <c r="P287" s="210">
        <f>O287*H287</f>
        <v>0</v>
      </c>
      <c r="Q287" s="210">
        <v>0</v>
      </c>
      <c r="R287" s="210">
        <f>Q287*H287</f>
        <v>0</v>
      </c>
      <c r="S287" s="210">
        <v>0</v>
      </c>
      <c r="T287" s="211">
        <f>S287*H287</f>
        <v>0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12" t="s">
        <v>154</v>
      </c>
      <c r="AT287" s="212" t="s">
        <v>149</v>
      </c>
      <c r="AU287" s="212" t="s">
        <v>84</v>
      </c>
      <c r="AY287" s="20" t="s">
        <v>147</v>
      </c>
      <c r="BE287" s="213">
        <f>IF(N287="základní",J287,0)</f>
        <v>0</v>
      </c>
      <c r="BF287" s="213">
        <f>IF(N287="snížená",J287,0)</f>
        <v>0</v>
      </c>
      <c r="BG287" s="213">
        <f>IF(N287="zákl. přenesená",J287,0)</f>
        <v>0</v>
      </c>
      <c r="BH287" s="213">
        <f>IF(N287="sníž. přenesená",J287,0)</f>
        <v>0</v>
      </c>
      <c r="BI287" s="213">
        <f>IF(N287="nulová",J287,0)</f>
        <v>0</v>
      </c>
      <c r="BJ287" s="20" t="s">
        <v>80</v>
      </c>
      <c r="BK287" s="213">
        <f>ROUND(I287*H287,2)</f>
        <v>0</v>
      </c>
      <c r="BL287" s="20" t="s">
        <v>154</v>
      </c>
      <c r="BM287" s="212" t="s">
        <v>410</v>
      </c>
    </row>
    <row r="288" s="2" customFormat="1">
      <c r="A288" s="41"/>
      <c r="B288" s="42"/>
      <c r="C288" s="43"/>
      <c r="D288" s="214" t="s">
        <v>156</v>
      </c>
      <c r="E288" s="43"/>
      <c r="F288" s="215" t="s">
        <v>411</v>
      </c>
      <c r="G288" s="43"/>
      <c r="H288" s="43"/>
      <c r="I288" s="216"/>
      <c r="J288" s="43"/>
      <c r="K288" s="43"/>
      <c r="L288" s="47"/>
      <c r="M288" s="217"/>
      <c r="N288" s="218"/>
      <c r="O288" s="87"/>
      <c r="P288" s="87"/>
      <c r="Q288" s="87"/>
      <c r="R288" s="87"/>
      <c r="S288" s="87"/>
      <c r="T288" s="8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20" t="s">
        <v>156</v>
      </c>
      <c r="AU288" s="20" t="s">
        <v>84</v>
      </c>
    </row>
    <row r="289" s="2" customFormat="1" ht="16.5" customHeight="1">
      <c r="A289" s="41"/>
      <c r="B289" s="42"/>
      <c r="C289" s="201" t="s">
        <v>412</v>
      </c>
      <c r="D289" s="201" t="s">
        <v>149</v>
      </c>
      <c r="E289" s="202" t="s">
        <v>413</v>
      </c>
      <c r="F289" s="203" t="s">
        <v>414</v>
      </c>
      <c r="G289" s="204" t="s">
        <v>211</v>
      </c>
      <c r="H289" s="205">
        <v>0.017999999999999999</v>
      </c>
      <c r="I289" s="206"/>
      <c r="J289" s="207">
        <f>ROUND(I289*H289,2)</f>
        <v>0</v>
      </c>
      <c r="K289" s="203" t="s">
        <v>153</v>
      </c>
      <c r="L289" s="47"/>
      <c r="M289" s="208" t="s">
        <v>19</v>
      </c>
      <c r="N289" s="209" t="s">
        <v>46</v>
      </c>
      <c r="O289" s="87"/>
      <c r="P289" s="210">
        <f>O289*H289</f>
        <v>0</v>
      </c>
      <c r="Q289" s="210">
        <v>1.06277</v>
      </c>
      <c r="R289" s="210">
        <f>Q289*H289</f>
        <v>0.019129859999999999</v>
      </c>
      <c r="S289" s="210">
        <v>0</v>
      </c>
      <c r="T289" s="211">
        <f>S289*H289</f>
        <v>0</v>
      </c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R289" s="212" t="s">
        <v>154</v>
      </c>
      <c r="AT289" s="212" t="s">
        <v>149</v>
      </c>
      <c r="AU289" s="212" t="s">
        <v>84</v>
      </c>
      <c r="AY289" s="20" t="s">
        <v>147</v>
      </c>
      <c r="BE289" s="213">
        <f>IF(N289="základní",J289,0)</f>
        <v>0</v>
      </c>
      <c r="BF289" s="213">
        <f>IF(N289="snížená",J289,0)</f>
        <v>0</v>
      </c>
      <c r="BG289" s="213">
        <f>IF(N289="zákl. přenesená",J289,0)</f>
        <v>0</v>
      </c>
      <c r="BH289" s="213">
        <f>IF(N289="sníž. přenesená",J289,0)</f>
        <v>0</v>
      </c>
      <c r="BI289" s="213">
        <f>IF(N289="nulová",J289,0)</f>
        <v>0</v>
      </c>
      <c r="BJ289" s="20" t="s">
        <v>80</v>
      </c>
      <c r="BK289" s="213">
        <f>ROUND(I289*H289,2)</f>
        <v>0</v>
      </c>
      <c r="BL289" s="20" t="s">
        <v>154</v>
      </c>
      <c r="BM289" s="212" t="s">
        <v>415</v>
      </c>
    </row>
    <row r="290" s="2" customFormat="1">
      <c r="A290" s="41"/>
      <c r="B290" s="42"/>
      <c r="C290" s="43"/>
      <c r="D290" s="214" t="s">
        <v>156</v>
      </c>
      <c r="E290" s="43"/>
      <c r="F290" s="215" t="s">
        <v>416</v>
      </c>
      <c r="G290" s="43"/>
      <c r="H290" s="43"/>
      <c r="I290" s="216"/>
      <c r="J290" s="43"/>
      <c r="K290" s="43"/>
      <c r="L290" s="47"/>
      <c r="M290" s="217"/>
      <c r="N290" s="218"/>
      <c r="O290" s="87"/>
      <c r="P290" s="87"/>
      <c r="Q290" s="87"/>
      <c r="R290" s="87"/>
      <c r="S290" s="87"/>
      <c r="T290" s="88"/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T290" s="20" t="s">
        <v>156</v>
      </c>
      <c r="AU290" s="20" t="s">
        <v>84</v>
      </c>
    </row>
    <row r="291" s="13" customFormat="1">
      <c r="A291" s="13"/>
      <c r="B291" s="219"/>
      <c r="C291" s="220"/>
      <c r="D291" s="221" t="s">
        <v>158</v>
      </c>
      <c r="E291" s="222" t="s">
        <v>19</v>
      </c>
      <c r="F291" s="223" t="s">
        <v>417</v>
      </c>
      <c r="G291" s="220"/>
      <c r="H291" s="222" t="s">
        <v>19</v>
      </c>
      <c r="I291" s="224"/>
      <c r="J291" s="220"/>
      <c r="K291" s="220"/>
      <c r="L291" s="225"/>
      <c r="M291" s="226"/>
      <c r="N291" s="227"/>
      <c r="O291" s="227"/>
      <c r="P291" s="227"/>
      <c r="Q291" s="227"/>
      <c r="R291" s="227"/>
      <c r="S291" s="227"/>
      <c r="T291" s="22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29" t="s">
        <v>158</v>
      </c>
      <c r="AU291" s="229" t="s">
        <v>84</v>
      </c>
      <c r="AV291" s="13" t="s">
        <v>80</v>
      </c>
      <c r="AW291" s="13" t="s">
        <v>36</v>
      </c>
      <c r="AX291" s="13" t="s">
        <v>75</v>
      </c>
      <c r="AY291" s="229" t="s">
        <v>147</v>
      </c>
    </row>
    <row r="292" s="14" customFormat="1">
      <c r="A292" s="14"/>
      <c r="B292" s="230"/>
      <c r="C292" s="231"/>
      <c r="D292" s="221" t="s">
        <v>158</v>
      </c>
      <c r="E292" s="232" t="s">
        <v>19</v>
      </c>
      <c r="F292" s="233" t="s">
        <v>418</v>
      </c>
      <c r="G292" s="231"/>
      <c r="H292" s="234">
        <v>0.017999999999999999</v>
      </c>
      <c r="I292" s="235"/>
      <c r="J292" s="231"/>
      <c r="K292" s="231"/>
      <c r="L292" s="236"/>
      <c r="M292" s="237"/>
      <c r="N292" s="238"/>
      <c r="O292" s="238"/>
      <c r="P292" s="238"/>
      <c r="Q292" s="238"/>
      <c r="R292" s="238"/>
      <c r="S292" s="238"/>
      <c r="T292" s="239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0" t="s">
        <v>158</v>
      </c>
      <c r="AU292" s="240" t="s">
        <v>84</v>
      </c>
      <c r="AV292" s="14" t="s">
        <v>84</v>
      </c>
      <c r="AW292" s="14" t="s">
        <v>36</v>
      </c>
      <c r="AX292" s="14" t="s">
        <v>75</v>
      </c>
      <c r="AY292" s="240" t="s">
        <v>147</v>
      </c>
    </row>
    <row r="293" s="15" customFormat="1">
      <c r="A293" s="15"/>
      <c r="B293" s="241"/>
      <c r="C293" s="242"/>
      <c r="D293" s="221" t="s">
        <v>158</v>
      </c>
      <c r="E293" s="243" t="s">
        <v>19</v>
      </c>
      <c r="F293" s="244" t="s">
        <v>161</v>
      </c>
      <c r="G293" s="242"/>
      <c r="H293" s="245">
        <v>0.017999999999999999</v>
      </c>
      <c r="I293" s="246"/>
      <c r="J293" s="242"/>
      <c r="K293" s="242"/>
      <c r="L293" s="247"/>
      <c r="M293" s="248"/>
      <c r="N293" s="249"/>
      <c r="O293" s="249"/>
      <c r="P293" s="249"/>
      <c r="Q293" s="249"/>
      <c r="R293" s="249"/>
      <c r="S293" s="249"/>
      <c r="T293" s="250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51" t="s">
        <v>158</v>
      </c>
      <c r="AU293" s="251" t="s">
        <v>84</v>
      </c>
      <c r="AV293" s="15" t="s">
        <v>154</v>
      </c>
      <c r="AW293" s="15" t="s">
        <v>36</v>
      </c>
      <c r="AX293" s="15" t="s">
        <v>80</v>
      </c>
      <c r="AY293" s="251" t="s">
        <v>147</v>
      </c>
    </row>
    <row r="294" s="12" customFormat="1" ht="22.8" customHeight="1">
      <c r="A294" s="12"/>
      <c r="B294" s="185"/>
      <c r="C294" s="186"/>
      <c r="D294" s="187" t="s">
        <v>74</v>
      </c>
      <c r="E294" s="199" t="s">
        <v>101</v>
      </c>
      <c r="F294" s="199" t="s">
        <v>419</v>
      </c>
      <c r="G294" s="186"/>
      <c r="H294" s="186"/>
      <c r="I294" s="189"/>
      <c r="J294" s="200">
        <f>BK294</f>
        <v>0</v>
      </c>
      <c r="K294" s="186"/>
      <c r="L294" s="191"/>
      <c r="M294" s="192"/>
      <c r="N294" s="193"/>
      <c r="O294" s="193"/>
      <c r="P294" s="194">
        <f>SUM(P295:P346)</f>
        <v>0</v>
      </c>
      <c r="Q294" s="193"/>
      <c r="R294" s="194">
        <f>SUM(R295:R346)</f>
        <v>0.0012800000000000001</v>
      </c>
      <c r="S294" s="193"/>
      <c r="T294" s="195">
        <f>SUM(T295:T346)</f>
        <v>5.6369499999999997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196" t="s">
        <v>80</v>
      </c>
      <c r="AT294" s="197" t="s">
        <v>74</v>
      </c>
      <c r="AU294" s="197" t="s">
        <v>80</v>
      </c>
      <c r="AY294" s="196" t="s">
        <v>147</v>
      </c>
      <c r="BK294" s="198">
        <f>SUM(BK295:BK346)</f>
        <v>0</v>
      </c>
    </row>
    <row r="295" s="2" customFormat="1" ht="16.5" customHeight="1">
      <c r="A295" s="41"/>
      <c r="B295" s="42"/>
      <c r="C295" s="201" t="s">
        <v>420</v>
      </c>
      <c r="D295" s="201" t="s">
        <v>149</v>
      </c>
      <c r="E295" s="202" t="s">
        <v>421</v>
      </c>
      <c r="F295" s="203" t="s">
        <v>422</v>
      </c>
      <c r="G295" s="204" t="s">
        <v>171</v>
      </c>
      <c r="H295" s="205">
        <v>5.5</v>
      </c>
      <c r="I295" s="206"/>
      <c r="J295" s="207">
        <f>ROUND(I295*H295,2)</f>
        <v>0</v>
      </c>
      <c r="K295" s="203" t="s">
        <v>153</v>
      </c>
      <c r="L295" s="47"/>
      <c r="M295" s="208" t="s">
        <v>19</v>
      </c>
      <c r="N295" s="209" t="s">
        <v>46</v>
      </c>
      <c r="O295" s="87"/>
      <c r="P295" s="210">
        <f>O295*H295</f>
        <v>0</v>
      </c>
      <c r="Q295" s="210">
        <v>0</v>
      </c>
      <c r="R295" s="210">
        <f>Q295*H295</f>
        <v>0</v>
      </c>
      <c r="S295" s="210">
        <v>0</v>
      </c>
      <c r="T295" s="211">
        <f>S295*H295</f>
        <v>0</v>
      </c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R295" s="212" t="s">
        <v>154</v>
      </c>
      <c r="AT295" s="212" t="s">
        <v>149</v>
      </c>
      <c r="AU295" s="212" t="s">
        <v>84</v>
      </c>
      <c r="AY295" s="20" t="s">
        <v>147</v>
      </c>
      <c r="BE295" s="213">
        <f>IF(N295="základní",J295,0)</f>
        <v>0</v>
      </c>
      <c r="BF295" s="213">
        <f>IF(N295="snížená",J295,0)</f>
        <v>0</v>
      </c>
      <c r="BG295" s="213">
        <f>IF(N295="zákl. přenesená",J295,0)</f>
        <v>0</v>
      </c>
      <c r="BH295" s="213">
        <f>IF(N295="sníž. přenesená",J295,0)</f>
        <v>0</v>
      </c>
      <c r="BI295" s="213">
        <f>IF(N295="nulová",J295,0)</f>
        <v>0</v>
      </c>
      <c r="BJ295" s="20" t="s">
        <v>80</v>
      </c>
      <c r="BK295" s="213">
        <f>ROUND(I295*H295,2)</f>
        <v>0</v>
      </c>
      <c r="BL295" s="20" t="s">
        <v>154</v>
      </c>
      <c r="BM295" s="212" t="s">
        <v>423</v>
      </c>
    </row>
    <row r="296" s="2" customFormat="1">
      <c r="A296" s="41"/>
      <c r="B296" s="42"/>
      <c r="C296" s="43"/>
      <c r="D296" s="214" t="s">
        <v>156</v>
      </c>
      <c r="E296" s="43"/>
      <c r="F296" s="215" t="s">
        <v>424</v>
      </c>
      <c r="G296" s="43"/>
      <c r="H296" s="43"/>
      <c r="I296" s="216"/>
      <c r="J296" s="43"/>
      <c r="K296" s="43"/>
      <c r="L296" s="47"/>
      <c r="M296" s="217"/>
      <c r="N296" s="218"/>
      <c r="O296" s="87"/>
      <c r="P296" s="87"/>
      <c r="Q296" s="87"/>
      <c r="R296" s="87"/>
      <c r="S296" s="87"/>
      <c r="T296" s="88"/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T296" s="20" t="s">
        <v>156</v>
      </c>
      <c r="AU296" s="20" t="s">
        <v>84</v>
      </c>
    </row>
    <row r="297" s="13" customFormat="1">
      <c r="A297" s="13"/>
      <c r="B297" s="219"/>
      <c r="C297" s="220"/>
      <c r="D297" s="221" t="s">
        <v>158</v>
      </c>
      <c r="E297" s="222" t="s">
        <v>19</v>
      </c>
      <c r="F297" s="223" t="s">
        <v>166</v>
      </c>
      <c r="G297" s="220"/>
      <c r="H297" s="222" t="s">
        <v>19</v>
      </c>
      <c r="I297" s="224"/>
      <c r="J297" s="220"/>
      <c r="K297" s="220"/>
      <c r="L297" s="225"/>
      <c r="M297" s="226"/>
      <c r="N297" s="227"/>
      <c r="O297" s="227"/>
      <c r="P297" s="227"/>
      <c r="Q297" s="227"/>
      <c r="R297" s="227"/>
      <c r="S297" s="227"/>
      <c r="T297" s="22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29" t="s">
        <v>158</v>
      </c>
      <c r="AU297" s="229" t="s">
        <v>84</v>
      </c>
      <c r="AV297" s="13" t="s">
        <v>80</v>
      </c>
      <c r="AW297" s="13" t="s">
        <v>36</v>
      </c>
      <c r="AX297" s="13" t="s">
        <v>75</v>
      </c>
      <c r="AY297" s="229" t="s">
        <v>147</v>
      </c>
    </row>
    <row r="298" s="14" customFormat="1">
      <c r="A298" s="14"/>
      <c r="B298" s="230"/>
      <c r="C298" s="231"/>
      <c r="D298" s="221" t="s">
        <v>158</v>
      </c>
      <c r="E298" s="232" t="s">
        <v>19</v>
      </c>
      <c r="F298" s="233" t="s">
        <v>425</v>
      </c>
      <c r="G298" s="231"/>
      <c r="H298" s="234">
        <v>5.5</v>
      </c>
      <c r="I298" s="235"/>
      <c r="J298" s="231"/>
      <c r="K298" s="231"/>
      <c r="L298" s="236"/>
      <c r="M298" s="237"/>
      <c r="N298" s="238"/>
      <c r="O298" s="238"/>
      <c r="P298" s="238"/>
      <c r="Q298" s="238"/>
      <c r="R298" s="238"/>
      <c r="S298" s="238"/>
      <c r="T298" s="239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0" t="s">
        <v>158</v>
      </c>
      <c r="AU298" s="240" t="s">
        <v>84</v>
      </c>
      <c r="AV298" s="14" t="s">
        <v>84</v>
      </c>
      <c r="AW298" s="14" t="s">
        <v>36</v>
      </c>
      <c r="AX298" s="14" t="s">
        <v>75</v>
      </c>
      <c r="AY298" s="240" t="s">
        <v>147</v>
      </c>
    </row>
    <row r="299" s="15" customFormat="1">
      <c r="A299" s="15"/>
      <c r="B299" s="241"/>
      <c r="C299" s="242"/>
      <c r="D299" s="221" t="s">
        <v>158</v>
      </c>
      <c r="E299" s="243" t="s">
        <v>19</v>
      </c>
      <c r="F299" s="244" t="s">
        <v>161</v>
      </c>
      <c r="G299" s="242"/>
      <c r="H299" s="245">
        <v>5.5</v>
      </c>
      <c r="I299" s="246"/>
      <c r="J299" s="242"/>
      <c r="K299" s="242"/>
      <c r="L299" s="247"/>
      <c r="M299" s="248"/>
      <c r="N299" s="249"/>
      <c r="O299" s="249"/>
      <c r="P299" s="249"/>
      <c r="Q299" s="249"/>
      <c r="R299" s="249"/>
      <c r="S299" s="249"/>
      <c r="T299" s="250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51" t="s">
        <v>158</v>
      </c>
      <c r="AU299" s="251" t="s">
        <v>84</v>
      </c>
      <c r="AV299" s="15" t="s">
        <v>154</v>
      </c>
      <c r="AW299" s="15" t="s">
        <v>36</v>
      </c>
      <c r="AX299" s="15" t="s">
        <v>80</v>
      </c>
      <c r="AY299" s="251" t="s">
        <v>147</v>
      </c>
    </row>
    <row r="300" s="2" customFormat="1" ht="24.15" customHeight="1">
      <c r="A300" s="41"/>
      <c r="B300" s="42"/>
      <c r="C300" s="201" t="s">
        <v>426</v>
      </c>
      <c r="D300" s="201" t="s">
        <v>149</v>
      </c>
      <c r="E300" s="202" t="s">
        <v>427</v>
      </c>
      <c r="F300" s="203" t="s">
        <v>428</v>
      </c>
      <c r="G300" s="204" t="s">
        <v>152</v>
      </c>
      <c r="H300" s="205">
        <v>107.3</v>
      </c>
      <c r="I300" s="206"/>
      <c r="J300" s="207">
        <f>ROUND(I300*H300,2)</f>
        <v>0</v>
      </c>
      <c r="K300" s="203" t="s">
        <v>153</v>
      </c>
      <c r="L300" s="47"/>
      <c r="M300" s="208" t="s">
        <v>19</v>
      </c>
      <c r="N300" s="209" t="s">
        <v>46</v>
      </c>
      <c r="O300" s="87"/>
      <c r="P300" s="210">
        <f>O300*H300</f>
        <v>0</v>
      </c>
      <c r="Q300" s="210">
        <v>0</v>
      </c>
      <c r="R300" s="210">
        <f>Q300*H300</f>
        <v>0</v>
      </c>
      <c r="S300" s="210">
        <v>0</v>
      </c>
      <c r="T300" s="211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12" t="s">
        <v>154</v>
      </c>
      <c r="AT300" s="212" t="s">
        <v>149</v>
      </c>
      <c r="AU300" s="212" t="s">
        <v>84</v>
      </c>
      <c r="AY300" s="20" t="s">
        <v>147</v>
      </c>
      <c r="BE300" s="213">
        <f>IF(N300="základní",J300,0)</f>
        <v>0</v>
      </c>
      <c r="BF300" s="213">
        <f>IF(N300="snížená",J300,0)</f>
        <v>0</v>
      </c>
      <c r="BG300" s="213">
        <f>IF(N300="zákl. přenesená",J300,0)</f>
        <v>0</v>
      </c>
      <c r="BH300" s="213">
        <f>IF(N300="sníž. přenesená",J300,0)</f>
        <v>0</v>
      </c>
      <c r="BI300" s="213">
        <f>IF(N300="nulová",J300,0)</f>
        <v>0</v>
      </c>
      <c r="BJ300" s="20" t="s">
        <v>80</v>
      </c>
      <c r="BK300" s="213">
        <f>ROUND(I300*H300,2)</f>
        <v>0</v>
      </c>
      <c r="BL300" s="20" t="s">
        <v>154</v>
      </c>
      <c r="BM300" s="212" t="s">
        <v>429</v>
      </c>
    </row>
    <row r="301" s="2" customFormat="1">
      <c r="A301" s="41"/>
      <c r="B301" s="42"/>
      <c r="C301" s="43"/>
      <c r="D301" s="214" t="s">
        <v>156</v>
      </c>
      <c r="E301" s="43"/>
      <c r="F301" s="215" t="s">
        <v>430</v>
      </c>
      <c r="G301" s="43"/>
      <c r="H301" s="43"/>
      <c r="I301" s="216"/>
      <c r="J301" s="43"/>
      <c r="K301" s="43"/>
      <c r="L301" s="47"/>
      <c r="M301" s="217"/>
      <c r="N301" s="218"/>
      <c r="O301" s="87"/>
      <c r="P301" s="87"/>
      <c r="Q301" s="87"/>
      <c r="R301" s="87"/>
      <c r="S301" s="87"/>
      <c r="T301" s="88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T301" s="20" t="s">
        <v>156</v>
      </c>
      <c r="AU301" s="20" t="s">
        <v>84</v>
      </c>
    </row>
    <row r="302" s="13" customFormat="1">
      <c r="A302" s="13"/>
      <c r="B302" s="219"/>
      <c r="C302" s="220"/>
      <c r="D302" s="221" t="s">
        <v>158</v>
      </c>
      <c r="E302" s="222" t="s">
        <v>19</v>
      </c>
      <c r="F302" s="223" t="s">
        <v>431</v>
      </c>
      <c r="G302" s="220"/>
      <c r="H302" s="222" t="s">
        <v>19</v>
      </c>
      <c r="I302" s="224"/>
      <c r="J302" s="220"/>
      <c r="K302" s="220"/>
      <c r="L302" s="225"/>
      <c r="M302" s="226"/>
      <c r="N302" s="227"/>
      <c r="O302" s="227"/>
      <c r="P302" s="227"/>
      <c r="Q302" s="227"/>
      <c r="R302" s="227"/>
      <c r="S302" s="227"/>
      <c r="T302" s="228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29" t="s">
        <v>158</v>
      </c>
      <c r="AU302" s="229" t="s">
        <v>84</v>
      </c>
      <c r="AV302" s="13" t="s">
        <v>80</v>
      </c>
      <c r="AW302" s="13" t="s">
        <v>36</v>
      </c>
      <c r="AX302" s="13" t="s">
        <v>75</v>
      </c>
      <c r="AY302" s="229" t="s">
        <v>147</v>
      </c>
    </row>
    <row r="303" s="14" customFormat="1">
      <c r="A303" s="14"/>
      <c r="B303" s="230"/>
      <c r="C303" s="231"/>
      <c r="D303" s="221" t="s">
        <v>158</v>
      </c>
      <c r="E303" s="232" t="s">
        <v>19</v>
      </c>
      <c r="F303" s="233" t="s">
        <v>432</v>
      </c>
      <c r="G303" s="231"/>
      <c r="H303" s="234">
        <v>107.3</v>
      </c>
      <c r="I303" s="235"/>
      <c r="J303" s="231"/>
      <c r="K303" s="231"/>
      <c r="L303" s="236"/>
      <c r="M303" s="237"/>
      <c r="N303" s="238"/>
      <c r="O303" s="238"/>
      <c r="P303" s="238"/>
      <c r="Q303" s="238"/>
      <c r="R303" s="238"/>
      <c r="S303" s="238"/>
      <c r="T303" s="239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0" t="s">
        <v>158</v>
      </c>
      <c r="AU303" s="240" t="s">
        <v>84</v>
      </c>
      <c r="AV303" s="14" t="s">
        <v>84</v>
      </c>
      <c r="AW303" s="14" t="s">
        <v>36</v>
      </c>
      <c r="AX303" s="14" t="s">
        <v>75</v>
      </c>
      <c r="AY303" s="240" t="s">
        <v>147</v>
      </c>
    </row>
    <row r="304" s="15" customFormat="1">
      <c r="A304" s="15"/>
      <c r="B304" s="241"/>
      <c r="C304" s="242"/>
      <c r="D304" s="221" t="s">
        <v>158</v>
      </c>
      <c r="E304" s="243" t="s">
        <v>19</v>
      </c>
      <c r="F304" s="244" t="s">
        <v>161</v>
      </c>
      <c r="G304" s="242"/>
      <c r="H304" s="245">
        <v>107.3</v>
      </c>
      <c r="I304" s="246"/>
      <c r="J304" s="242"/>
      <c r="K304" s="242"/>
      <c r="L304" s="247"/>
      <c r="M304" s="248"/>
      <c r="N304" s="249"/>
      <c r="O304" s="249"/>
      <c r="P304" s="249"/>
      <c r="Q304" s="249"/>
      <c r="R304" s="249"/>
      <c r="S304" s="249"/>
      <c r="T304" s="250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51" t="s">
        <v>158</v>
      </c>
      <c r="AU304" s="251" t="s">
        <v>84</v>
      </c>
      <c r="AV304" s="15" t="s">
        <v>154</v>
      </c>
      <c r="AW304" s="15" t="s">
        <v>36</v>
      </c>
      <c r="AX304" s="15" t="s">
        <v>80</v>
      </c>
      <c r="AY304" s="251" t="s">
        <v>147</v>
      </c>
    </row>
    <row r="305" s="2" customFormat="1" ht="33" customHeight="1">
      <c r="A305" s="41"/>
      <c r="B305" s="42"/>
      <c r="C305" s="201" t="s">
        <v>433</v>
      </c>
      <c r="D305" s="201" t="s">
        <v>149</v>
      </c>
      <c r="E305" s="202" t="s">
        <v>434</v>
      </c>
      <c r="F305" s="203" t="s">
        <v>435</v>
      </c>
      <c r="G305" s="204" t="s">
        <v>152</v>
      </c>
      <c r="H305" s="205">
        <v>3219</v>
      </c>
      <c r="I305" s="206"/>
      <c r="J305" s="207">
        <f>ROUND(I305*H305,2)</f>
        <v>0</v>
      </c>
      <c r="K305" s="203" t="s">
        <v>153</v>
      </c>
      <c r="L305" s="47"/>
      <c r="M305" s="208" t="s">
        <v>19</v>
      </c>
      <c r="N305" s="209" t="s">
        <v>46</v>
      </c>
      <c r="O305" s="87"/>
      <c r="P305" s="210">
        <f>O305*H305</f>
        <v>0</v>
      </c>
      <c r="Q305" s="210">
        <v>0</v>
      </c>
      <c r="R305" s="210">
        <f>Q305*H305</f>
        <v>0</v>
      </c>
      <c r="S305" s="210">
        <v>0</v>
      </c>
      <c r="T305" s="211">
        <f>S305*H305</f>
        <v>0</v>
      </c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R305" s="212" t="s">
        <v>154</v>
      </c>
      <c r="AT305" s="212" t="s">
        <v>149</v>
      </c>
      <c r="AU305" s="212" t="s">
        <v>84</v>
      </c>
      <c r="AY305" s="20" t="s">
        <v>147</v>
      </c>
      <c r="BE305" s="213">
        <f>IF(N305="základní",J305,0)</f>
        <v>0</v>
      </c>
      <c r="BF305" s="213">
        <f>IF(N305="snížená",J305,0)</f>
        <v>0</v>
      </c>
      <c r="BG305" s="213">
        <f>IF(N305="zákl. přenesená",J305,0)</f>
        <v>0</v>
      </c>
      <c r="BH305" s="213">
        <f>IF(N305="sníž. přenesená",J305,0)</f>
        <v>0</v>
      </c>
      <c r="BI305" s="213">
        <f>IF(N305="nulová",J305,0)</f>
        <v>0</v>
      </c>
      <c r="BJ305" s="20" t="s">
        <v>80</v>
      </c>
      <c r="BK305" s="213">
        <f>ROUND(I305*H305,2)</f>
        <v>0</v>
      </c>
      <c r="BL305" s="20" t="s">
        <v>154</v>
      </c>
      <c r="BM305" s="212" t="s">
        <v>436</v>
      </c>
    </row>
    <row r="306" s="2" customFormat="1">
      <c r="A306" s="41"/>
      <c r="B306" s="42"/>
      <c r="C306" s="43"/>
      <c r="D306" s="214" t="s">
        <v>156</v>
      </c>
      <c r="E306" s="43"/>
      <c r="F306" s="215" t="s">
        <v>437</v>
      </c>
      <c r="G306" s="43"/>
      <c r="H306" s="43"/>
      <c r="I306" s="216"/>
      <c r="J306" s="43"/>
      <c r="K306" s="43"/>
      <c r="L306" s="47"/>
      <c r="M306" s="217"/>
      <c r="N306" s="218"/>
      <c r="O306" s="87"/>
      <c r="P306" s="87"/>
      <c r="Q306" s="87"/>
      <c r="R306" s="87"/>
      <c r="S306" s="87"/>
      <c r="T306" s="88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T306" s="20" t="s">
        <v>156</v>
      </c>
      <c r="AU306" s="20" t="s">
        <v>84</v>
      </c>
    </row>
    <row r="307" s="14" customFormat="1">
      <c r="A307" s="14"/>
      <c r="B307" s="230"/>
      <c r="C307" s="231"/>
      <c r="D307" s="221" t="s">
        <v>158</v>
      </c>
      <c r="E307" s="231"/>
      <c r="F307" s="233" t="s">
        <v>438</v>
      </c>
      <c r="G307" s="231"/>
      <c r="H307" s="234">
        <v>3219</v>
      </c>
      <c r="I307" s="235"/>
      <c r="J307" s="231"/>
      <c r="K307" s="231"/>
      <c r="L307" s="236"/>
      <c r="M307" s="237"/>
      <c r="N307" s="238"/>
      <c r="O307" s="238"/>
      <c r="P307" s="238"/>
      <c r="Q307" s="238"/>
      <c r="R307" s="238"/>
      <c r="S307" s="238"/>
      <c r="T307" s="239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0" t="s">
        <v>158</v>
      </c>
      <c r="AU307" s="240" t="s">
        <v>84</v>
      </c>
      <c r="AV307" s="14" t="s">
        <v>84</v>
      </c>
      <c r="AW307" s="14" t="s">
        <v>4</v>
      </c>
      <c r="AX307" s="14" t="s">
        <v>80</v>
      </c>
      <c r="AY307" s="240" t="s">
        <v>147</v>
      </c>
    </row>
    <row r="308" s="2" customFormat="1" ht="24.15" customHeight="1">
      <c r="A308" s="41"/>
      <c r="B308" s="42"/>
      <c r="C308" s="201" t="s">
        <v>439</v>
      </c>
      <c r="D308" s="201" t="s">
        <v>149</v>
      </c>
      <c r="E308" s="202" t="s">
        <v>440</v>
      </c>
      <c r="F308" s="203" t="s">
        <v>441</v>
      </c>
      <c r="G308" s="204" t="s">
        <v>152</v>
      </c>
      <c r="H308" s="205">
        <v>107.3</v>
      </c>
      <c r="I308" s="206"/>
      <c r="J308" s="207">
        <f>ROUND(I308*H308,2)</f>
        <v>0</v>
      </c>
      <c r="K308" s="203" t="s">
        <v>153</v>
      </c>
      <c r="L308" s="47"/>
      <c r="M308" s="208" t="s">
        <v>19</v>
      </c>
      <c r="N308" s="209" t="s">
        <v>46</v>
      </c>
      <c r="O308" s="87"/>
      <c r="P308" s="210">
        <f>O308*H308</f>
        <v>0</v>
      </c>
      <c r="Q308" s="210">
        <v>0</v>
      </c>
      <c r="R308" s="210">
        <f>Q308*H308</f>
        <v>0</v>
      </c>
      <c r="S308" s="210">
        <v>0</v>
      </c>
      <c r="T308" s="211">
        <f>S308*H308</f>
        <v>0</v>
      </c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R308" s="212" t="s">
        <v>154</v>
      </c>
      <c r="AT308" s="212" t="s">
        <v>149</v>
      </c>
      <c r="AU308" s="212" t="s">
        <v>84</v>
      </c>
      <c r="AY308" s="20" t="s">
        <v>147</v>
      </c>
      <c r="BE308" s="213">
        <f>IF(N308="základní",J308,0)</f>
        <v>0</v>
      </c>
      <c r="BF308" s="213">
        <f>IF(N308="snížená",J308,0)</f>
        <v>0</v>
      </c>
      <c r="BG308" s="213">
        <f>IF(N308="zákl. přenesená",J308,0)</f>
        <v>0</v>
      </c>
      <c r="BH308" s="213">
        <f>IF(N308="sníž. přenesená",J308,0)</f>
        <v>0</v>
      </c>
      <c r="BI308" s="213">
        <f>IF(N308="nulová",J308,0)</f>
        <v>0</v>
      </c>
      <c r="BJ308" s="20" t="s">
        <v>80</v>
      </c>
      <c r="BK308" s="213">
        <f>ROUND(I308*H308,2)</f>
        <v>0</v>
      </c>
      <c r="BL308" s="20" t="s">
        <v>154</v>
      </c>
      <c r="BM308" s="212" t="s">
        <v>442</v>
      </c>
    </row>
    <row r="309" s="2" customFormat="1">
      <c r="A309" s="41"/>
      <c r="B309" s="42"/>
      <c r="C309" s="43"/>
      <c r="D309" s="214" t="s">
        <v>156</v>
      </c>
      <c r="E309" s="43"/>
      <c r="F309" s="215" t="s">
        <v>443</v>
      </c>
      <c r="G309" s="43"/>
      <c r="H309" s="43"/>
      <c r="I309" s="216"/>
      <c r="J309" s="43"/>
      <c r="K309" s="43"/>
      <c r="L309" s="47"/>
      <c r="M309" s="217"/>
      <c r="N309" s="218"/>
      <c r="O309" s="87"/>
      <c r="P309" s="87"/>
      <c r="Q309" s="87"/>
      <c r="R309" s="87"/>
      <c r="S309" s="87"/>
      <c r="T309" s="88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T309" s="20" t="s">
        <v>156</v>
      </c>
      <c r="AU309" s="20" t="s">
        <v>84</v>
      </c>
    </row>
    <row r="310" s="2" customFormat="1" ht="16.5" customHeight="1">
      <c r="A310" s="41"/>
      <c r="B310" s="42"/>
      <c r="C310" s="201" t="s">
        <v>444</v>
      </c>
      <c r="D310" s="201" t="s">
        <v>149</v>
      </c>
      <c r="E310" s="202" t="s">
        <v>445</v>
      </c>
      <c r="F310" s="203" t="s">
        <v>446</v>
      </c>
      <c r="G310" s="204" t="s">
        <v>152</v>
      </c>
      <c r="H310" s="205">
        <v>107.3</v>
      </c>
      <c r="I310" s="206"/>
      <c r="J310" s="207">
        <f>ROUND(I310*H310,2)</f>
        <v>0</v>
      </c>
      <c r="K310" s="203" t="s">
        <v>153</v>
      </c>
      <c r="L310" s="47"/>
      <c r="M310" s="208" t="s">
        <v>19</v>
      </c>
      <c r="N310" s="209" t="s">
        <v>46</v>
      </c>
      <c r="O310" s="87"/>
      <c r="P310" s="210">
        <f>O310*H310</f>
        <v>0</v>
      </c>
      <c r="Q310" s="210">
        <v>0</v>
      </c>
      <c r="R310" s="210">
        <f>Q310*H310</f>
        <v>0</v>
      </c>
      <c r="S310" s="210">
        <v>0</v>
      </c>
      <c r="T310" s="211">
        <f>S310*H310</f>
        <v>0</v>
      </c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R310" s="212" t="s">
        <v>154</v>
      </c>
      <c r="AT310" s="212" t="s">
        <v>149</v>
      </c>
      <c r="AU310" s="212" t="s">
        <v>84</v>
      </c>
      <c r="AY310" s="20" t="s">
        <v>147</v>
      </c>
      <c r="BE310" s="213">
        <f>IF(N310="základní",J310,0)</f>
        <v>0</v>
      </c>
      <c r="BF310" s="213">
        <f>IF(N310="snížená",J310,0)</f>
        <v>0</v>
      </c>
      <c r="BG310" s="213">
        <f>IF(N310="zákl. přenesená",J310,0)</f>
        <v>0</v>
      </c>
      <c r="BH310" s="213">
        <f>IF(N310="sníž. přenesená",J310,0)</f>
        <v>0</v>
      </c>
      <c r="BI310" s="213">
        <f>IF(N310="nulová",J310,0)</f>
        <v>0</v>
      </c>
      <c r="BJ310" s="20" t="s">
        <v>80</v>
      </c>
      <c r="BK310" s="213">
        <f>ROUND(I310*H310,2)</f>
        <v>0</v>
      </c>
      <c r="BL310" s="20" t="s">
        <v>154</v>
      </c>
      <c r="BM310" s="212" t="s">
        <v>447</v>
      </c>
    </row>
    <row r="311" s="2" customFormat="1">
      <c r="A311" s="41"/>
      <c r="B311" s="42"/>
      <c r="C311" s="43"/>
      <c r="D311" s="214" t="s">
        <v>156</v>
      </c>
      <c r="E311" s="43"/>
      <c r="F311" s="215" t="s">
        <v>448</v>
      </c>
      <c r="G311" s="43"/>
      <c r="H311" s="43"/>
      <c r="I311" s="216"/>
      <c r="J311" s="43"/>
      <c r="K311" s="43"/>
      <c r="L311" s="47"/>
      <c r="M311" s="217"/>
      <c r="N311" s="218"/>
      <c r="O311" s="87"/>
      <c r="P311" s="87"/>
      <c r="Q311" s="87"/>
      <c r="R311" s="87"/>
      <c r="S311" s="87"/>
      <c r="T311" s="88"/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T311" s="20" t="s">
        <v>156</v>
      </c>
      <c r="AU311" s="20" t="s">
        <v>84</v>
      </c>
    </row>
    <row r="312" s="2" customFormat="1" ht="21.75" customHeight="1">
      <c r="A312" s="41"/>
      <c r="B312" s="42"/>
      <c r="C312" s="201" t="s">
        <v>449</v>
      </c>
      <c r="D312" s="201" t="s">
        <v>149</v>
      </c>
      <c r="E312" s="202" t="s">
        <v>450</v>
      </c>
      <c r="F312" s="203" t="s">
        <v>451</v>
      </c>
      <c r="G312" s="204" t="s">
        <v>152</v>
      </c>
      <c r="H312" s="205">
        <v>3219</v>
      </c>
      <c r="I312" s="206"/>
      <c r="J312" s="207">
        <f>ROUND(I312*H312,2)</f>
        <v>0</v>
      </c>
      <c r="K312" s="203" t="s">
        <v>153</v>
      </c>
      <c r="L312" s="47"/>
      <c r="M312" s="208" t="s">
        <v>19</v>
      </c>
      <c r="N312" s="209" t="s">
        <v>46</v>
      </c>
      <c r="O312" s="87"/>
      <c r="P312" s="210">
        <f>O312*H312</f>
        <v>0</v>
      </c>
      <c r="Q312" s="210">
        <v>0</v>
      </c>
      <c r="R312" s="210">
        <f>Q312*H312</f>
        <v>0</v>
      </c>
      <c r="S312" s="210">
        <v>0</v>
      </c>
      <c r="T312" s="211">
        <f>S312*H312</f>
        <v>0</v>
      </c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R312" s="212" t="s">
        <v>154</v>
      </c>
      <c r="AT312" s="212" t="s">
        <v>149</v>
      </c>
      <c r="AU312" s="212" t="s">
        <v>84</v>
      </c>
      <c r="AY312" s="20" t="s">
        <v>147</v>
      </c>
      <c r="BE312" s="213">
        <f>IF(N312="základní",J312,0)</f>
        <v>0</v>
      </c>
      <c r="BF312" s="213">
        <f>IF(N312="snížená",J312,0)</f>
        <v>0</v>
      </c>
      <c r="BG312" s="213">
        <f>IF(N312="zákl. přenesená",J312,0)</f>
        <v>0</v>
      </c>
      <c r="BH312" s="213">
        <f>IF(N312="sníž. přenesená",J312,0)</f>
        <v>0</v>
      </c>
      <c r="BI312" s="213">
        <f>IF(N312="nulová",J312,0)</f>
        <v>0</v>
      </c>
      <c r="BJ312" s="20" t="s">
        <v>80</v>
      </c>
      <c r="BK312" s="213">
        <f>ROUND(I312*H312,2)</f>
        <v>0</v>
      </c>
      <c r="BL312" s="20" t="s">
        <v>154</v>
      </c>
      <c r="BM312" s="212" t="s">
        <v>452</v>
      </c>
    </row>
    <row r="313" s="2" customFormat="1">
      <c r="A313" s="41"/>
      <c r="B313" s="42"/>
      <c r="C313" s="43"/>
      <c r="D313" s="214" t="s">
        <v>156</v>
      </c>
      <c r="E313" s="43"/>
      <c r="F313" s="215" t="s">
        <v>453</v>
      </c>
      <c r="G313" s="43"/>
      <c r="H313" s="43"/>
      <c r="I313" s="216"/>
      <c r="J313" s="43"/>
      <c r="K313" s="43"/>
      <c r="L313" s="47"/>
      <c r="M313" s="217"/>
      <c r="N313" s="218"/>
      <c r="O313" s="87"/>
      <c r="P313" s="87"/>
      <c r="Q313" s="87"/>
      <c r="R313" s="87"/>
      <c r="S313" s="87"/>
      <c r="T313" s="88"/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T313" s="20" t="s">
        <v>156</v>
      </c>
      <c r="AU313" s="20" t="s">
        <v>84</v>
      </c>
    </row>
    <row r="314" s="14" customFormat="1">
      <c r="A314" s="14"/>
      <c r="B314" s="230"/>
      <c r="C314" s="231"/>
      <c r="D314" s="221" t="s">
        <v>158</v>
      </c>
      <c r="E314" s="231"/>
      <c r="F314" s="233" t="s">
        <v>438</v>
      </c>
      <c r="G314" s="231"/>
      <c r="H314" s="234">
        <v>3219</v>
      </c>
      <c r="I314" s="235"/>
      <c r="J314" s="231"/>
      <c r="K314" s="231"/>
      <c r="L314" s="236"/>
      <c r="M314" s="237"/>
      <c r="N314" s="238"/>
      <c r="O314" s="238"/>
      <c r="P314" s="238"/>
      <c r="Q314" s="238"/>
      <c r="R314" s="238"/>
      <c r="S314" s="238"/>
      <c r="T314" s="239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0" t="s">
        <v>158</v>
      </c>
      <c r="AU314" s="240" t="s">
        <v>84</v>
      </c>
      <c r="AV314" s="14" t="s">
        <v>84</v>
      </c>
      <c r="AW314" s="14" t="s">
        <v>4</v>
      </c>
      <c r="AX314" s="14" t="s">
        <v>80</v>
      </c>
      <c r="AY314" s="240" t="s">
        <v>147</v>
      </c>
    </row>
    <row r="315" s="2" customFormat="1" ht="16.5" customHeight="1">
      <c r="A315" s="41"/>
      <c r="B315" s="42"/>
      <c r="C315" s="201" t="s">
        <v>454</v>
      </c>
      <c r="D315" s="201" t="s">
        <v>149</v>
      </c>
      <c r="E315" s="202" t="s">
        <v>455</v>
      </c>
      <c r="F315" s="203" t="s">
        <v>456</v>
      </c>
      <c r="G315" s="204" t="s">
        <v>152</v>
      </c>
      <c r="H315" s="205">
        <v>107.3</v>
      </c>
      <c r="I315" s="206"/>
      <c r="J315" s="207">
        <f>ROUND(I315*H315,2)</f>
        <v>0</v>
      </c>
      <c r="K315" s="203" t="s">
        <v>153</v>
      </c>
      <c r="L315" s="47"/>
      <c r="M315" s="208" t="s">
        <v>19</v>
      </c>
      <c r="N315" s="209" t="s">
        <v>46</v>
      </c>
      <c r="O315" s="87"/>
      <c r="P315" s="210">
        <f>O315*H315</f>
        <v>0</v>
      </c>
      <c r="Q315" s="210">
        <v>0</v>
      </c>
      <c r="R315" s="210">
        <f>Q315*H315</f>
        <v>0</v>
      </c>
      <c r="S315" s="210">
        <v>0</v>
      </c>
      <c r="T315" s="211">
        <f>S315*H315</f>
        <v>0</v>
      </c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R315" s="212" t="s">
        <v>154</v>
      </c>
      <c r="AT315" s="212" t="s">
        <v>149</v>
      </c>
      <c r="AU315" s="212" t="s">
        <v>84</v>
      </c>
      <c r="AY315" s="20" t="s">
        <v>147</v>
      </c>
      <c r="BE315" s="213">
        <f>IF(N315="základní",J315,0)</f>
        <v>0</v>
      </c>
      <c r="BF315" s="213">
        <f>IF(N315="snížená",J315,0)</f>
        <v>0</v>
      </c>
      <c r="BG315" s="213">
        <f>IF(N315="zákl. přenesená",J315,0)</f>
        <v>0</v>
      </c>
      <c r="BH315" s="213">
        <f>IF(N315="sníž. přenesená",J315,0)</f>
        <v>0</v>
      </c>
      <c r="BI315" s="213">
        <f>IF(N315="nulová",J315,0)</f>
        <v>0</v>
      </c>
      <c r="BJ315" s="20" t="s">
        <v>80</v>
      </c>
      <c r="BK315" s="213">
        <f>ROUND(I315*H315,2)</f>
        <v>0</v>
      </c>
      <c r="BL315" s="20" t="s">
        <v>154</v>
      </c>
      <c r="BM315" s="212" t="s">
        <v>457</v>
      </c>
    </row>
    <row r="316" s="2" customFormat="1">
      <c r="A316" s="41"/>
      <c r="B316" s="42"/>
      <c r="C316" s="43"/>
      <c r="D316" s="214" t="s">
        <v>156</v>
      </c>
      <c r="E316" s="43"/>
      <c r="F316" s="215" t="s">
        <v>458</v>
      </c>
      <c r="G316" s="43"/>
      <c r="H316" s="43"/>
      <c r="I316" s="216"/>
      <c r="J316" s="43"/>
      <c r="K316" s="43"/>
      <c r="L316" s="47"/>
      <c r="M316" s="217"/>
      <c r="N316" s="218"/>
      <c r="O316" s="87"/>
      <c r="P316" s="87"/>
      <c r="Q316" s="87"/>
      <c r="R316" s="87"/>
      <c r="S316" s="87"/>
      <c r="T316" s="88"/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T316" s="20" t="s">
        <v>156</v>
      </c>
      <c r="AU316" s="20" t="s">
        <v>84</v>
      </c>
    </row>
    <row r="317" s="2" customFormat="1" ht="21.75" customHeight="1">
      <c r="A317" s="41"/>
      <c r="B317" s="42"/>
      <c r="C317" s="201" t="s">
        <v>459</v>
      </c>
      <c r="D317" s="201" t="s">
        <v>149</v>
      </c>
      <c r="E317" s="202" t="s">
        <v>460</v>
      </c>
      <c r="F317" s="203" t="s">
        <v>461</v>
      </c>
      <c r="G317" s="204" t="s">
        <v>171</v>
      </c>
      <c r="H317" s="205">
        <v>3</v>
      </c>
      <c r="I317" s="206"/>
      <c r="J317" s="207">
        <f>ROUND(I317*H317,2)</f>
        <v>0</v>
      </c>
      <c r="K317" s="203" t="s">
        <v>153</v>
      </c>
      <c r="L317" s="47"/>
      <c r="M317" s="208" t="s">
        <v>19</v>
      </c>
      <c r="N317" s="209" t="s">
        <v>46</v>
      </c>
      <c r="O317" s="87"/>
      <c r="P317" s="210">
        <f>O317*H317</f>
        <v>0</v>
      </c>
      <c r="Q317" s="210">
        <v>0</v>
      </c>
      <c r="R317" s="210">
        <f>Q317*H317</f>
        <v>0</v>
      </c>
      <c r="S317" s="210">
        <v>0</v>
      </c>
      <c r="T317" s="211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12" t="s">
        <v>154</v>
      </c>
      <c r="AT317" s="212" t="s">
        <v>149</v>
      </c>
      <c r="AU317" s="212" t="s">
        <v>84</v>
      </c>
      <c r="AY317" s="20" t="s">
        <v>147</v>
      </c>
      <c r="BE317" s="213">
        <f>IF(N317="základní",J317,0)</f>
        <v>0</v>
      </c>
      <c r="BF317" s="213">
        <f>IF(N317="snížená",J317,0)</f>
        <v>0</v>
      </c>
      <c r="BG317" s="213">
        <f>IF(N317="zákl. přenesená",J317,0)</f>
        <v>0</v>
      </c>
      <c r="BH317" s="213">
        <f>IF(N317="sníž. přenesená",J317,0)</f>
        <v>0</v>
      </c>
      <c r="BI317" s="213">
        <f>IF(N317="nulová",J317,0)</f>
        <v>0</v>
      </c>
      <c r="BJ317" s="20" t="s">
        <v>80</v>
      </c>
      <c r="BK317" s="213">
        <f>ROUND(I317*H317,2)</f>
        <v>0</v>
      </c>
      <c r="BL317" s="20" t="s">
        <v>154</v>
      </c>
      <c r="BM317" s="212" t="s">
        <v>462</v>
      </c>
    </row>
    <row r="318" s="2" customFormat="1">
      <c r="A318" s="41"/>
      <c r="B318" s="42"/>
      <c r="C318" s="43"/>
      <c r="D318" s="214" t="s">
        <v>156</v>
      </c>
      <c r="E318" s="43"/>
      <c r="F318" s="215" t="s">
        <v>463</v>
      </c>
      <c r="G318" s="43"/>
      <c r="H318" s="43"/>
      <c r="I318" s="216"/>
      <c r="J318" s="43"/>
      <c r="K318" s="43"/>
      <c r="L318" s="47"/>
      <c r="M318" s="217"/>
      <c r="N318" s="218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20" t="s">
        <v>156</v>
      </c>
      <c r="AU318" s="20" t="s">
        <v>84</v>
      </c>
    </row>
    <row r="319" s="2" customFormat="1" ht="24.15" customHeight="1">
      <c r="A319" s="41"/>
      <c r="B319" s="42"/>
      <c r="C319" s="201" t="s">
        <v>464</v>
      </c>
      <c r="D319" s="201" t="s">
        <v>149</v>
      </c>
      <c r="E319" s="202" t="s">
        <v>465</v>
      </c>
      <c r="F319" s="203" t="s">
        <v>466</v>
      </c>
      <c r="G319" s="204" t="s">
        <v>171</v>
      </c>
      <c r="H319" s="205">
        <v>90</v>
      </c>
      <c r="I319" s="206"/>
      <c r="J319" s="207">
        <f>ROUND(I319*H319,2)</f>
        <v>0</v>
      </c>
      <c r="K319" s="203" t="s">
        <v>153</v>
      </c>
      <c r="L319" s="47"/>
      <c r="M319" s="208" t="s">
        <v>19</v>
      </c>
      <c r="N319" s="209" t="s">
        <v>46</v>
      </c>
      <c r="O319" s="87"/>
      <c r="P319" s="210">
        <f>O319*H319</f>
        <v>0</v>
      </c>
      <c r="Q319" s="210">
        <v>0</v>
      </c>
      <c r="R319" s="210">
        <f>Q319*H319</f>
        <v>0</v>
      </c>
      <c r="S319" s="210">
        <v>0</v>
      </c>
      <c r="T319" s="211">
        <f>S319*H319</f>
        <v>0</v>
      </c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R319" s="212" t="s">
        <v>154</v>
      </c>
      <c r="AT319" s="212" t="s">
        <v>149</v>
      </c>
      <c r="AU319" s="212" t="s">
        <v>84</v>
      </c>
      <c r="AY319" s="20" t="s">
        <v>147</v>
      </c>
      <c r="BE319" s="213">
        <f>IF(N319="základní",J319,0)</f>
        <v>0</v>
      </c>
      <c r="BF319" s="213">
        <f>IF(N319="snížená",J319,0)</f>
        <v>0</v>
      </c>
      <c r="BG319" s="213">
        <f>IF(N319="zákl. přenesená",J319,0)</f>
        <v>0</v>
      </c>
      <c r="BH319" s="213">
        <f>IF(N319="sníž. přenesená",J319,0)</f>
        <v>0</v>
      </c>
      <c r="BI319" s="213">
        <f>IF(N319="nulová",J319,0)</f>
        <v>0</v>
      </c>
      <c r="BJ319" s="20" t="s">
        <v>80</v>
      </c>
      <c r="BK319" s="213">
        <f>ROUND(I319*H319,2)</f>
        <v>0</v>
      </c>
      <c r="BL319" s="20" t="s">
        <v>154</v>
      </c>
      <c r="BM319" s="212" t="s">
        <v>467</v>
      </c>
    </row>
    <row r="320" s="2" customFormat="1">
      <c r="A320" s="41"/>
      <c r="B320" s="42"/>
      <c r="C320" s="43"/>
      <c r="D320" s="214" t="s">
        <v>156</v>
      </c>
      <c r="E320" s="43"/>
      <c r="F320" s="215" t="s">
        <v>468</v>
      </c>
      <c r="G320" s="43"/>
      <c r="H320" s="43"/>
      <c r="I320" s="216"/>
      <c r="J320" s="43"/>
      <c r="K320" s="43"/>
      <c r="L320" s="47"/>
      <c r="M320" s="217"/>
      <c r="N320" s="218"/>
      <c r="O320" s="87"/>
      <c r="P320" s="87"/>
      <c r="Q320" s="87"/>
      <c r="R320" s="87"/>
      <c r="S320" s="87"/>
      <c r="T320" s="88"/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T320" s="20" t="s">
        <v>156</v>
      </c>
      <c r="AU320" s="20" t="s">
        <v>84</v>
      </c>
    </row>
    <row r="321" s="14" customFormat="1">
      <c r="A321" s="14"/>
      <c r="B321" s="230"/>
      <c r="C321" s="231"/>
      <c r="D321" s="221" t="s">
        <v>158</v>
      </c>
      <c r="E321" s="231"/>
      <c r="F321" s="233" t="s">
        <v>469</v>
      </c>
      <c r="G321" s="231"/>
      <c r="H321" s="234">
        <v>90</v>
      </c>
      <c r="I321" s="235"/>
      <c r="J321" s="231"/>
      <c r="K321" s="231"/>
      <c r="L321" s="236"/>
      <c r="M321" s="237"/>
      <c r="N321" s="238"/>
      <c r="O321" s="238"/>
      <c r="P321" s="238"/>
      <c r="Q321" s="238"/>
      <c r="R321" s="238"/>
      <c r="S321" s="238"/>
      <c r="T321" s="239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0" t="s">
        <v>158</v>
      </c>
      <c r="AU321" s="240" t="s">
        <v>84</v>
      </c>
      <c r="AV321" s="14" t="s">
        <v>84</v>
      </c>
      <c r="AW321" s="14" t="s">
        <v>4</v>
      </c>
      <c r="AX321" s="14" t="s">
        <v>80</v>
      </c>
      <c r="AY321" s="240" t="s">
        <v>147</v>
      </c>
    </row>
    <row r="322" s="2" customFormat="1" ht="21.75" customHeight="1">
      <c r="A322" s="41"/>
      <c r="B322" s="42"/>
      <c r="C322" s="201" t="s">
        <v>470</v>
      </c>
      <c r="D322" s="201" t="s">
        <v>149</v>
      </c>
      <c r="E322" s="202" t="s">
        <v>471</v>
      </c>
      <c r="F322" s="203" t="s">
        <v>472</v>
      </c>
      <c r="G322" s="204" t="s">
        <v>171</v>
      </c>
      <c r="H322" s="205">
        <v>3</v>
      </c>
      <c r="I322" s="206"/>
      <c r="J322" s="207">
        <f>ROUND(I322*H322,2)</f>
        <v>0</v>
      </c>
      <c r="K322" s="203" t="s">
        <v>153</v>
      </c>
      <c r="L322" s="47"/>
      <c r="M322" s="208" t="s">
        <v>19</v>
      </c>
      <c r="N322" s="209" t="s">
        <v>46</v>
      </c>
      <c r="O322" s="87"/>
      <c r="P322" s="210">
        <f>O322*H322</f>
        <v>0</v>
      </c>
      <c r="Q322" s="210">
        <v>0</v>
      </c>
      <c r="R322" s="210">
        <f>Q322*H322</f>
        <v>0</v>
      </c>
      <c r="S322" s="210">
        <v>0</v>
      </c>
      <c r="T322" s="211">
        <f>S322*H322</f>
        <v>0</v>
      </c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R322" s="212" t="s">
        <v>154</v>
      </c>
      <c r="AT322" s="212" t="s">
        <v>149</v>
      </c>
      <c r="AU322" s="212" t="s">
        <v>84</v>
      </c>
      <c r="AY322" s="20" t="s">
        <v>147</v>
      </c>
      <c r="BE322" s="213">
        <f>IF(N322="základní",J322,0)</f>
        <v>0</v>
      </c>
      <c r="BF322" s="213">
        <f>IF(N322="snížená",J322,0)</f>
        <v>0</v>
      </c>
      <c r="BG322" s="213">
        <f>IF(N322="zákl. přenesená",J322,0)</f>
        <v>0</v>
      </c>
      <c r="BH322" s="213">
        <f>IF(N322="sníž. přenesená",J322,0)</f>
        <v>0</v>
      </c>
      <c r="BI322" s="213">
        <f>IF(N322="nulová",J322,0)</f>
        <v>0</v>
      </c>
      <c r="BJ322" s="20" t="s">
        <v>80</v>
      </c>
      <c r="BK322" s="213">
        <f>ROUND(I322*H322,2)</f>
        <v>0</v>
      </c>
      <c r="BL322" s="20" t="s">
        <v>154</v>
      </c>
      <c r="BM322" s="212" t="s">
        <v>473</v>
      </c>
    </row>
    <row r="323" s="2" customFormat="1">
      <c r="A323" s="41"/>
      <c r="B323" s="42"/>
      <c r="C323" s="43"/>
      <c r="D323" s="214" t="s">
        <v>156</v>
      </c>
      <c r="E323" s="43"/>
      <c r="F323" s="215" t="s">
        <v>474</v>
      </c>
      <c r="G323" s="43"/>
      <c r="H323" s="43"/>
      <c r="I323" s="216"/>
      <c r="J323" s="43"/>
      <c r="K323" s="43"/>
      <c r="L323" s="47"/>
      <c r="M323" s="217"/>
      <c r="N323" s="218"/>
      <c r="O323" s="87"/>
      <c r="P323" s="87"/>
      <c r="Q323" s="87"/>
      <c r="R323" s="87"/>
      <c r="S323" s="87"/>
      <c r="T323" s="88"/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T323" s="20" t="s">
        <v>156</v>
      </c>
      <c r="AU323" s="20" t="s">
        <v>84</v>
      </c>
    </row>
    <row r="324" s="2" customFormat="1" ht="24.15" customHeight="1">
      <c r="A324" s="41"/>
      <c r="B324" s="42"/>
      <c r="C324" s="201" t="s">
        <v>475</v>
      </c>
      <c r="D324" s="201" t="s">
        <v>149</v>
      </c>
      <c r="E324" s="202" t="s">
        <v>476</v>
      </c>
      <c r="F324" s="203" t="s">
        <v>477</v>
      </c>
      <c r="G324" s="204" t="s">
        <v>323</v>
      </c>
      <c r="H324" s="205">
        <v>32</v>
      </c>
      <c r="I324" s="206"/>
      <c r="J324" s="207">
        <f>ROUND(I324*H324,2)</f>
        <v>0</v>
      </c>
      <c r="K324" s="203" t="s">
        <v>153</v>
      </c>
      <c r="L324" s="47"/>
      <c r="M324" s="208" t="s">
        <v>19</v>
      </c>
      <c r="N324" s="209" t="s">
        <v>46</v>
      </c>
      <c r="O324" s="87"/>
      <c r="P324" s="210">
        <f>O324*H324</f>
        <v>0</v>
      </c>
      <c r="Q324" s="210">
        <v>4.0000000000000003E-05</v>
      </c>
      <c r="R324" s="210">
        <f>Q324*H324</f>
        <v>0.0012800000000000001</v>
      </c>
      <c r="S324" s="210">
        <v>0</v>
      </c>
      <c r="T324" s="211">
        <f>S324*H324</f>
        <v>0</v>
      </c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R324" s="212" t="s">
        <v>154</v>
      </c>
      <c r="AT324" s="212" t="s">
        <v>149</v>
      </c>
      <c r="AU324" s="212" t="s">
        <v>84</v>
      </c>
      <c r="AY324" s="20" t="s">
        <v>147</v>
      </c>
      <c r="BE324" s="213">
        <f>IF(N324="základní",J324,0)</f>
        <v>0</v>
      </c>
      <c r="BF324" s="213">
        <f>IF(N324="snížená",J324,0)</f>
        <v>0</v>
      </c>
      <c r="BG324" s="213">
        <f>IF(N324="zákl. přenesená",J324,0)</f>
        <v>0</v>
      </c>
      <c r="BH324" s="213">
        <f>IF(N324="sníž. přenesená",J324,0)</f>
        <v>0</v>
      </c>
      <c r="BI324" s="213">
        <f>IF(N324="nulová",J324,0)</f>
        <v>0</v>
      </c>
      <c r="BJ324" s="20" t="s">
        <v>80</v>
      </c>
      <c r="BK324" s="213">
        <f>ROUND(I324*H324,2)</f>
        <v>0</v>
      </c>
      <c r="BL324" s="20" t="s">
        <v>154</v>
      </c>
      <c r="BM324" s="212" t="s">
        <v>478</v>
      </c>
    </row>
    <row r="325" s="2" customFormat="1">
      <c r="A325" s="41"/>
      <c r="B325" s="42"/>
      <c r="C325" s="43"/>
      <c r="D325" s="214" t="s">
        <v>156</v>
      </c>
      <c r="E325" s="43"/>
      <c r="F325" s="215" t="s">
        <v>479</v>
      </c>
      <c r="G325" s="43"/>
      <c r="H325" s="43"/>
      <c r="I325" s="216"/>
      <c r="J325" s="43"/>
      <c r="K325" s="43"/>
      <c r="L325" s="47"/>
      <c r="M325" s="217"/>
      <c r="N325" s="218"/>
      <c r="O325" s="87"/>
      <c r="P325" s="87"/>
      <c r="Q325" s="87"/>
      <c r="R325" s="87"/>
      <c r="S325" s="87"/>
      <c r="T325" s="88"/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T325" s="20" t="s">
        <v>156</v>
      </c>
      <c r="AU325" s="20" t="s">
        <v>84</v>
      </c>
    </row>
    <row r="326" s="13" customFormat="1">
      <c r="A326" s="13"/>
      <c r="B326" s="219"/>
      <c r="C326" s="220"/>
      <c r="D326" s="221" t="s">
        <v>158</v>
      </c>
      <c r="E326" s="222" t="s">
        <v>19</v>
      </c>
      <c r="F326" s="223" t="s">
        <v>480</v>
      </c>
      <c r="G326" s="220"/>
      <c r="H326" s="222" t="s">
        <v>19</v>
      </c>
      <c r="I326" s="224"/>
      <c r="J326" s="220"/>
      <c r="K326" s="220"/>
      <c r="L326" s="225"/>
      <c r="M326" s="226"/>
      <c r="N326" s="227"/>
      <c r="O326" s="227"/>
      <c r="P326" s="227"/>
      <c r="Q326" s="227"/>
      <c r="R326" s="227"/>
      <c r="S326" s="227"/>
      <c r="T326" s="228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29" t="s">
        <v>158</v>
      </c>
      <c r="AU326" s="229" t="s">
        <v>84</v>
      </c>
      <c r="AV326" s="13" t="s">
        <v>80</v>
      </c>
      <c r="AW326" s="13" t="s">
        <v>36</v>
      </c>
      <c r="AX326" s="13" t="s">
        <v>75</v>
      </c>
      <c r="AY326" s="229" t="s">
        <v>147</v>
      </c>
    </row>
    <row r="327" s="14" customFormat="1">
      <c r="A327" s="14"/>
      <c r="B327" s="230"/>
      <c r="C327" s="231"/>
      <c r="D327" s="221" t="s">
        <v>158</v>
      </c>
      <c r="E327" s="232" t="s">
        <v>19</v>
      </c>
      <c r="F327" s="233" t="s">
        <v>258</v>
      </c>
      <c r="G327" s="231"/>
      <c r="H327" s="234">
        <v>16</v>
      </c>
      <c r="I327" s="235"/>
      <c r="J327" s="231"/>
      <c r="K327" s="231"/>
      <c r="L327" s="236"/>
      <c r="M327" s="237"/>
      <c r="N327" s="238"/>
      <c r="O327" s="238"/>
      <c r="P327" s="238"/>
      <c r="Q327" s="238"/>
      <c r="R327" s="238"/>
      <c r="S327" s="238"/>
      <c r="T327" s="239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0" t="s">
        <v>158</v>
      </c>
      <c r="AU327" s="240" t="s">
        <v>84</v>
      </c>
      <c r="AV327" s="14" t="s">
        <v>84</v>
      </c>
      <c r="AW327" s="14" t="s">
        <v>36</v>
      </c>
      <c r="AX327" s="14" t="s">
        <v>75</v>
      </c>
      <c r="AY327" s="240" t="s">
        <v>147</v>
      </c>
    </row>
    <row r="328" s="15" customFormat="1">
      <c r="A328" s="15"/>
      <c r="B328" s="241"/>
      <c r="C328" s="242"/>
      <c r="D328" s="221" t="s">
        <v>158</v>
      </c>
      <c r="E328" s="243" t="s">
        <v>19</v>
      </c>
      <c r="F328" s="244" t="s">
        <v>161</v>
      </c>
      <c r="G328" s="242"/>
      <c r="H328" s="245">
        <v>16</v>
      </c>
      <c r="I328" s="246"/>
      <c r="J328" s="242"/>
      <c r="K328" s="242"/>
      <c r="L328" s="247"/>
      <c r="M328" s="248"/>
      <c r="N328" s="249"/>
      <c r="O328" s="249"/>
      <c r="P328" s="249"/>
      <c r="Q328" s="249"/>
      <c r="R328" s="249"/>
      <c r="S328" s="249"/>
      <c r="T328" s="250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51" t="s">
        <v>158</v>
      </c>
      <c r="AU328" s="251" t="s">
        <v>84</v>
      </c>
      <c r="AV328" s="15" t="s">
        <v>154</v>
      </c>
      <c r="AW328" s="15" t="s">
        <v>36</v>
      </c>
      <c r="AX328" s="15" t="s">
        <v>80</v>
      </c>
      <c r="AY328" s="251" t="s">
        <v>147</v>
      </c>
    </row>
    <row r="329" s="14" customFormat="1">
      <c r="A329" s="14"/>
      <c r="B329" s="230"/>
      <c r="C329" s="231"/>
      <c r="D329" s="221" t="s">
        <v>158</v>
      </c>
      <c r="E329" s="231"/>
      <c r="F329" s="233" t="s">
        <v>481</v>
      </c>
      <c r="G329" s="231"/>
      <c r="H329" s="234">
        <v>32</v>
      </c>
      <c r="I329" s="235"/>
      <c r="J329" s="231"/>
      <c r="K329" s="231"/>
      <c r="L329" s="236"/>
      <c r="M329" s="237"/>
      <c r="N329" s="238"/>
      <c r="O329" s="238"/>
      <c r="P329" s="238"/>
      <c r="Q329" s="238"/>
      <c r="R329" s="238"/>
      <c r="S329" s="238"/>
      <c r="T329" s="239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0" t="s">
        <v>158</v>
      </c>
      <c r="AU329" s="240" t="s">
        <v>84</v>
      </c>
      <c r="AV329" s="14" t="s">
        <v>84</v>
      </c>
      <c r="AW329" s="14" t="s">
        <v>4</v>
      </c>
      <c r="AX329" s="14" t="s">
        <v>80</v>
      </c>
      <c r="AY329" s="240" t="s">
        <v>147</v>
      </c>
    </row>
    <row r="330" s="2" customFormat="1" ht="16.5" customHeight="1">
      <c r="A330" s="41"/>
      <c r="B330" s="42"/>
      <c r="C330" s="201" t="s">
        <v>482</v>
      </c>
      <c r="D330" s="201" t="s">
        <v>149</v>
      </c>
      <c r="E330" s="202" t="s">
        <v>483</v>
      </c>
      <c r="F330" s="203" t="s">
        <v>484</v>
      </c>
      <c r="G330" s="204" t="s">
        <v>178</v>
      </c>
      <c r="H330" s="205">
        <v>1.986</v>
      </c>
      <c r="I330" s="206"/>
      <c r="J330" s="207">
        <f>ROUND(I330*H330,2)</f>
        <v>0</v>
      </c>
      <c r="K330" s="203" t="s">
        <v>153</v>
      </c>
      <c r="L330" s="47"/>
      <c r="M330" s="208" t="s">
        <v>19</v>
      </c>
      <c r="N330" s="209" t="s">
        <v>46</v>
      </c>
      <c r="O330" s="87"/>
      <c r="P330" s="210">
        <f>O330*H330</f>
        <v>0</v>
      </c>
      <c r="Q330" s="210">
        <v>0</v>
      </c>
      <c r="R330" s="210">
        <f>Q330*H330</f>
        <v>0</v>
      </c>
      <c r="S330" s="210">
        <v>2.3999999999999999</v>
      </c>
      <c r="T330" s="211">
        <f>S330*H330</f>
        <v>4.7664</v>
      </c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R330" s="212" t="s">
        <v>154</v>
      </c>
      <c r="AT330" s="212" t="s">
        <v>149</v>
      </c>
      <c r="AU330" s="212" t="s">
        <v>84</v>
      </c>
      <c r="AY330" s="20" t="s">
        <v>147</v>
      </c>
      <c r="BE330" s="213">
        <f>IF(N330="základní",J330,0)</f>
        <v>0</v>
      </c>
      <c r="BF330" s="213">
        <f>IF(N330="snížená",J330,0)</f>
        <v>0</v>
      </c>
      <c r="BG330" s="213">
        <f>IF(N330="zákl. přenesená",J330,0)</f>
        <v>0</v>
      </c>
      <c r="BH330" s="213">
        <f>IF(N330="sníž. přenesená",J330,0)</f>
        <v>0</v>
      </c>
      <c r="BI330" s="213">
        <f>IF(N330="nulová",J330,0)</f>
        <v>0</v>
      </c>
      <c r="BJ330" s="20" t="s">
        <v>80</v>
      </c>
      <c r="BK330" s="213">
        <f>ROUND(I330*H330,2)</f>
        <v>0</v>
      </c>
      <c r="BL330" s="20" t="s">
        <v>154</v>
      </c>
      <c r="BM330" s="212" t="s">
        <v>485</v>
      </c>
    </row>
    <row r="331" s="2" customFormat="1">
      <c r="A331" s="41"/>
      <c r="B331" s="42"/>
      <c r="C331" s="43"/>
      <c r="D331" s="214" t="s">
        <v>156</v>
      </c>
      <c r="E331" s="43"/>
      <c r="F331" s="215" t="s">
        <v>486</v>
      </c>
      <c r="G331" s="43"/>
      <c r="H331" s="43"/>
      <c r="I331" s="216"/>
      <c r="J331" s="43"/>
      <c r="K331" s="43"/>
      <c r="L331" s="47"/>
      <c r="M331" s="217"/>
      <c r="N331" s="218"/>
      <c r="O331" s="87"/>
      <c r="P331" s="87"/>
      <c r="Q331" s="87"/>
      <c r="R331" s="87"/>
      <c r="S331" s="87"/>
      <c r="T331" s="88"/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T331" s="20" t="s">
        <v>156</v>
      </c>
      <c r="AU331" s="20" t="s">
        <v>84</v>
      </c>
    </row>
    <row r="332" s="13" customFormat="1">
      <c r="A332" s="13"/>
      <c r="B332" s="219"/>
      <c r="C332" s="220"/>
      <c r="D332" s="221" t="s">
        <v>158</v>
      </c>
      <c r="E332" s="222" t="s">
        <v>19</v>
      </c>
      <c r="F332" s="223" t="s">
        <v>487</v>
      </c>
      <c r="G332" s="220"/>
      <c r="H332" s="222" t="s">
        <v>19</v>
      </c>
      <c r="I332" s="224"/>
      <c r="J332" s="220"/>
      <c r="K332" s="220"/>
      <c r="L332" s="225"/>
      <c r="M332" s="226"/>
      <c r="N332" s="227"/>
      <c r="O332" s="227"/>
      <c r="P332" s="227"/>
      <c r="Q332" s="227"/>
      <c r="R332" s="227"/>
      <c r="S332" s="227"/>
      <c r="T332" s="228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29" t="s">
        <v>158</v>
      </c>
      <c r="AU332" s="229" t="s">
        <v>84</v>
      </c>
      <c r="AV332" s="13" t="s">
        <v>80</v>
      </c>
      <c r="AW332" s="13" t="s">
        <v>36</v>
      </c>
      <c r="AX332" s="13" t="s">
        <v>75</v>
      </c>
      <c r="AY332" s="229" t="s">
        <v>147</v>
      </c>
    </row>
    <row r="333" s="14" customFormat="1">
      <c r="A333" s="14"/>
      <c r="B333" s="230"/>
      <c r="C333" s="231"/>
      <c r="D333" s="221" t="s">
        <v>158</v>
      </c>
      <c r="E333" s="232" t="s">
        <v>19</v>
      </c>
      <c r="F333" s="233" t="s">
        <v>488</v>
      </c>
      <c r="G333" s="231"/>
      <c r="H333" s="234">
        <v>0.442</v>
      </c>
      <c r="I333" s="235"/>
      <c r="J333" s="231"/>
      <c r="K333" s="231"/>
      <c r="L333" s="236"/>
      <c r="M333" s="237"/>
      <c r="N333" s="238"/>
      <c r="O333" s="238"/>
      <c r="P333" s="238"/>
      <c r="Q333" s="238"/>
      <c r="R333" s="238"/>
      <c r="S333" s="238"/>
      <c r="T333" s="239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0" t="s">
        <v>158</v>
      </c>
      <c r="AU333" s="240" t="s">
        <v>84</v>
      </c>
      <c r="AV333" s="14" t="s">
        <v>84</v>
      </c>
      <c r="AW333" s="14" t="s">
        <v>36</v>
      </c>
      <c r="AX333" s="14" t="s">
        <v>75</v>
      </c>
      <c r="AY333" s="240" t="s">
        <v>147</v>
      </c>
    </row>
    <row r="334" s="14" customFormat="1">
      <c r="A334" s="14"/>
      <c r="B334" s="230"/>
      <c r="C334" s="231"/>
      <c r="D334" s="221" t="s">
        <v>158</v>
      </c>
      <c r="E334" s="232" t="s">
        <v>19</v>
      </c>
      <c r="F334" s="233" t="s">
        <v>489</v>
      </c>
      <c r="G334" s="231"/>
      <c r="H334" s="234">
        <v>0.119</v>
      </c>
      <c r="I334" s="235"/>
      <c r="J334" s="231"/>
      <c r="K334" s="231"/>
      <c r="L334" s="236"/>
      <c r="M334" s="237"/>
      <c r="N334" s="238"/>
      <c r="O334" s="238"/>
      <c r="P334" s="238"/>
      <c r="Q334" s="238"/>
      <c r="R334" s="238"/>
      <c r="S334" s="238"/>
      <c r="T334" s="239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0" t="s">
        <v>158</v>
      </c>
      <c r="AU334" s="240" t="s">
        <v>84</v>
      </c>
      <c r="AV334" s="14" t="s">
        <v>84</v>
      </c>
      <c r="AW334" s="14" t="s">
        <v>36</v>
      </c>
      <c r="AX334" s="14" t="s">
        <v>75</v>
      </c>
      <c r="AY334" s="240" t="s">
        <v>147</v>
      </c>
    </row>
    <row r="335" s="14" customFormat="1">
      <c r="A335" s="14"/>
      <c r="B335" s="230"/>
      <c r="C335" s="231"/>
      <c r="D335" s="221" t="s">
        <v>158</v>
      </c>
      <c r="E335" s="232" t="s">
        <v>19</v>
      </c>
      <c r="F335" s="233" t="s">
        <v>490</v>
      </c>
      <c r="G335" s="231"/>
      <c r="H335" s="234">
        <v>1.425</v>
      </c>
      <c r="I335" s="235"/>
      <c r="J335" s="231"/>
      <c r="K335" s="231"/>
      <c r="L335" s="236"/>
      <c r="M335" s="237"/>
      <c r="N335" s="238"/>
      <c r="O335" s="238"/>
      <c r="P335" s="238"/>
      <c r="Q335" s="238"/>
      <c r="R335" s="238"/>
      <c r="S335" s="238"/>
      <c r="T335" s="239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0" t="s">
        <v>158</v>
      </c>
      <c r="AU335" s="240" t="s">
        <v>84</v>
      </c>
      <c r="AV335" s="14" t="s">
        <v>84</v>
      </c>
      <c r="AW335" s="14" t="s">
        <v>36</v>
      </c>
      <c r="AX335" s="14" t="s">
        <v>75</v>
      </c>
      <c r="AY335" s="240" t="s">
        <v>147</v>
      </c>
    </row>
    <row r="336" s="15" customFormat="1">
      <c r="A336" s="15"/>
      <c r="B336" s="241"/>
      <c r="C336" s="242"/>
      <c r="D336" s="221" t="s">
        <v>158</v>
      </c>
      <c r="E336" s="243" t="s">
        <v>19</v>
      </c>
      <c r="F336" s="244" t="s">
        <v>161</v>
      </c>
      <c r="G336" s="242"/>
      <c r="H336" s="245">
        <v>1.986</v>
      </c>
      <c r="I336" s="246"/>
      <c r="J336" s="242"/>
      <c r="K336" s="242"/>
      <c r="L336" s="247"/>
      <c r="M336" s="248"/>
      <c r="N336" s="249"/>
      <c r="O336" s="249"/>
      <c r="P336" s="249"/>
      <c r="Q336" s="249"/>
      <c r="R336" s="249"/>
      <c r="S336" s="249"/>
      <c r="T336" s="250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51" t="s">
        <v>158</v>
      </c>
      <c r="AU336" s="251" t="s">
        <v>84</v>
      </c>
      <c r="AV336" s="15" t="s">
        <v>154</v>
      </c>
      <c r="AW336" s="15" t="s">
        <v>36</v>
      </c>
      <c r="AX336" s="15" t="s">
        <v>80</v>
      </c>
      <c r="AY336" s="251" t="s">
        <v>147</v>
      </c>
    </row>
    <row r="337" s="2" customFormat="1" ht="24.15" customHeight="1">
      <c r="A337" s="41"/>
      <c r="B337" s="42"/>
      <c r="C337" s="201" t="s">
        <v>491</v>
      </c>
      <c r="D337" s="201" t="s">
        <v>149</v>
      </c>
      <c r="E337" s="202" t="s">
        <v>492</v>
      </c>
      <c r="F337" s="203" t="s">
        <v>493</v>
      </c>
      <c r="G337" s="204" t="s">
        <v>178</v>
      </c>
      <c r="H337" s="205">
        <v>0.38100000000000001</v>
      </c>
      <c r="I337" s="206"/>
      <c r="J337" s="207">
        <f>ROUND(I337*H337,2)</f>
        <v>0</v>
      </c>
      <c r="K337" s="203" t="s">
        <v>153</v>
      </c>
      <c r="L337" s="47"/>
      <c r="M337" s="208" t="s">
        <v>19</v>
      </c>
      <c r="N337" s="209" t="s">
        <v>46</v>
      </c>
      <c r="O337" s="87"/>
      <c r="P337" s="210">
        <f>O337*H337</f>
        <v>0</v>
      </c>
      <c r="Q337" s="210">
        <v>0</v>
      </c>
      <c r="R337" s="210">
        <f>Q337*H337</f>
        <v>0</v>
      </c>
      <c r="S337" s="210">
        <v>1.95</v>
      </c>
      <c r="T337" s="211">
        <f>S337*H337</f>
        <v>0.74295</v>
      </c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R337" s="212" t="s">
        <v>154</v>
      </c>
      <c r="AT337" s="212" t="s">
        <v>149</v>
      </c>
      <c r="AU337" s="212" t="s">
        <v>84</v>
      </c>
      <c r="AY337" s="20" t="s">
        <v>147</v>
      </c>
      <c r="BE337" s="213">
        <f>IF(N337="základní",J337,0)</f>
        <v>0</v>
      </c>
      <c r="BF337" s="213">
        <f>IF(N337="snížená",J337,0)</f>
        <v>0</v>
      </c>
      <c r="BG337" s="213">
        <f>IF(N337="zákl. přenesená",J337,0)</f>
        <v>0</v>
      </c>
      <c r="BH337" s="213">
        <f>IF(N337="sníž. přenesená",J337,0)</f>
        <v>0</v>
      </c>
      <c r="BI337" s="213">
        <f>IF(N337="nulová",J337,0)</f>
        <v>0</v>
      </c>
      <c r="BJ337" s="20" t="s">
        <v>80</v>
      </c>
      <c r="BK337" s="213">
        <f>ROUND(I337*H337,2)</f>
        <v>0</v>
      </c>
      <c r="BL337" s="20" t="s">
        <v>154</v>
      </c>
      <c r="BM337" s="212" t="s">
        <v>494</v>
      </c>
    </row>
    <row r="338" s="2" customFormat="1">
      <c r="A338" s="41"/>
      <c r="B338" s="42"/>
      <c r="C338" s="43"/>
      <c r="D338" s="214" t="s">
        <v>156</v>
      </c>
      <c r="E338" s="43"/>
      <c r="F338" s="215" t="s">
        <v>495</v>
      </c>
      <c r="G338" s="43"/>
      <c r="H338" s="43"/>
      <c r="I338" s="216"/>
      <c r="J338" s="43"/>
      <c r="K338" s="43"/>
      <c r="L338" s="47"/>
      <c r="M338" s="217"/>
      <c r="N338" s="218"/>
      <c r="O338" s="87"/>
      <c r="P338" s="87"/>
      <c r="Q338" s="87"/>
      <c r="R338" s="87"/>
      <c r="S338" s="87"/>
      <c r="T338" s="88"/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T338" s="20" t="s">
        <v>156</v>
      </c>
      <c r="AU338" s="20" t="s">
        <v>84</v>
      </c>
    </row>
    <row r="339" s="13" customFormat="1">
      <c r="A339" s="13"/>
      <c r="B339" s="219"/>
      <c r="C339" s="220"/>
      <c r="D339" s="221" t="s">
        <v>158</v>
      </c>
      <c r="E339" s="222" t="s">
        <v>19</v>
      </c>
      <c r="F339" s="223" t="s">
        <v>496</v>
      </c>
      <c r="G339" s="220"/>
      <c r="H339" s="222" t="s">
        <v>19</v>
      </c>
      <c r="I339" s="224"/>
      <c r="J339" s="220"/>
      <c r="K339" s="220"/>
      <c r="L339" s="225"/>
      <c r="M339" s="226"/>
      <c r="N339" s="227"/>
      <c r="O339" s="227"/>
      <c r="P339" s="227"/>
      <c r="Q339" s="227"/>
      <c r="R339" s="227"/>
      <c r="S339" s="227"/>
      <c r="T339" s="228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29" t="s">
        <v>158</v>
      </c>
      <c r="AU339" s="229" t="s">
        <v>84</v>
      </c>
      <c r="AV339" s="13" t="s">
        <v>80</v>
      </c>
      <c r="AW339" s="13" t="s">
        <v>36</v>
      </c>
      <c r="AX339" s="13" t="s">
        <v>75</v>
      </c>
      <c r="AY339" s="229" t="s">
        <v>147</v>
      </c>
    </row>
    <row r="340" s="14" customFormat="1">
      <c r="A340" s="14"/>
      <c r="B340" s="230"/>
      <c r="C340" s="231"/>
      <c r="D340" s="221" t="s">
        <v>158</v>
      </c>
      <c r="E340" s="232" t="s">
        <v>19</v>
      </c>
      <c r="F340" s="233" t="s">
        <v>497</v>
      </c>
      <c r="G340" s="231"/>
      <c r="H340" s="234">
        <v>0.38100000000000001</v>
      </c>
      <c r="I340" s="235"/>
      <c r="J340" s="231"/>
      <c r="K340" s="231"/>
      <c r="L340" s="236"/>
      <c r="M340" s="237"/>
      <c r="N340" s="238"/>
      <c r="O340" s="238"/>
      <c r="P340" s="238"/>
      <c r="Q340" s="238"/>
      <c r="R340" s="238"/>
      <c r="S340" s="238"/>
      <c r="T340" s="239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0" t="s">
        <v>158</v>
      </c>
      <c r="AU340" s="240" t="s">
        <v>84</v>
      </c>
      <c r="AV340" s="14" t="s">
        <v>84</v>
      </c>
      <c r="AW340" s="14" t="s">
        <v>36</v>
      </c>
      <c r="AX340" s="14" t="s">
        <v>75</v>
      </c>
      <c r="AY340" s="240" t="s">
        <v>147</v>
      </c>
    </row>
    <row r="341" s="15" customFormat="1">
      <c r="A341" s="15"/>
      <c r="B341" s="241"/>
      <c r="C341" s="242"/>
      <c r="D341" s="221" t="s">
        <v>158</v>
      </c>
      <c r="E341" s="243" t="s">
        <v>19</v>
      </c>
      <c r="F341" s="244" t="s">
        <v>161</v>
      </c>
      <c r="G341" s="242"/>
      <c r="H341" s="245">
        <v>0.38100000000000001</v>
      </c>
      <c r="I341" s="246"/>
      <c r="J341" s="242"/>
      <c r="K341" s="242"/>
      <c r="L341" s="247"/>
      <c r="M341" s="248"/>
      <c r="N341" s="249"/>
      <c r="O341" s="249"/>
      <c r="P341" s="249"/>
      <c r="Q341" s="249"/>
      <c r="R341" s="249"/>
      <c r="S341" s="249"/>
      <c r="T341" s="250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51" t="s">
        <v>158</v>
      </c>
      <c r="AU341" s="251" t="s">
        <v>84</v>
      </c>
      <c r="AV341" s="15" t="s">
        <v>154</v>
      </c>
      <c r="AW341" s="15" t="s">
        <v>36</v>
      </c>
      <c r="AX341" s="15" t="s">
        <v>80</v>
      </c>
      <c r="AY341" s="251" t="s">
        <v>147</v>
      </c>
    </row>
    <row r="342" s="2" customFormat="1" ht="21.75" customHeight="1">
      <c r="A342" s="41"/>
      <c r="B342" s="42"/>
      <c r="C342" s="201" t="s">
        <v>498</v>
      </c>
      <c r="D342" s="201" t="s">
        <v>149</v>
      </c>
      <c r="E342" s="202" t="s">
        <v>499</v>
      </c>
      <c r="F342" s="203" t="s">
        <v>500</v>
      </c>
      <c r="G342" s="204" t="s">
        <v>171</v>
      </c>
      <c r="H342" s="205">
        <v>2.2000000000000002</v>
      </c>
      <c r="I342" s="206"/>
      <c r="J342" s="207">
        <f>ROUND(I342*H342,2)</f>
        <v>0</v>
      </c>
      <c r="K342" s="203" t="s">
        <v>153</v>
      </c>
      <c r="L342" s="47"/>
      <c r="M342" s="208" t="s">
        <v>19</v>
      </c>
      <c r="N342" s="209" t="s">
        <v>46</v>
      </c>
      <c r="O342" s="87"/>
      <c r="P342" s="210">
        <f>O342*H342</f>
        <v>0</v>
      </c>
      <c r="Q342" s="210">
        <v>0</v>
      </c>
      <c r="R342" s="210">
        <f>Q342*H342</f>
        <v>0</v>
      </c>
      <c r="S342" s="210">
        <v>0.058000000000000003</v>
      </c>
      <c r="T342" s="211">
        <f>S342*H342</f>
        <v>0.12760000000000002</v>
      </c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R342" s="212" t="s">
        <v>154</v>
      </c>
      <c r="AT342" s="212" t="s">
        <v>149</v>
      </c>
      <c r="AU342" s="212" t="s">
        <v>84</v>
      </c>
      <c r="AY342" s="20" t="s">
        <v>147</v>
      </c>
      <c r="BE342" s="213">
        <f>IF(N342="základní",J342,0)</f>
        <v>0</v>
      </c>
      <c r="BF342" s="213">
        <f>IF(N342="snížená",J342,0)</f>
        <v>0</v>
      </c>
      <c r="BG342" s="213">
        <f>IF(N342="zákl. přenesená",J342,0)</f>
        <v>0</v>
      </c>
      <c r="BH342" s="213">
        <f>IF(N342="sníž. přenesená",J342,0)</f>
        <v>0</v>
      </c>
      <c r="BI342" s="213">
        <f>IF(N342="nulová",J342,0)</f>
        <v>0</v>
      </c>
      <c r="BJ342" s="20" t="s">
        <v>80</v>
      </c>
      <c r="BK342" s="213">
        <f>ROUND(I342*H342,2)</f>
        <v>0</v>
      </c>
      <c r="BL342" s="20" t="s">
        <v>154</v>
      </c>
      <c r="BM342" s="212" t="s">
        <v>501</v>
      </c>
    </row>
    <row r="343" s="2" customFormat="1">
      <c r="A343" s="41"/>
      <c r="B343" s="42"/>
      <c r="C343" s="43"/>
      <c r="D343" s="214" t="s">
        <v>156</v>
      </c>
      <c r="E343" s="43"/>
      <c r="F343" s="215" t="s">
        <v>502</v>
      </c>
      <c r="G343" s="43"/>
      <c r="H343" s="43"/>
      <c r="I343" s="216"/>
      <c r="J343" s="43"/>
      <c r="K343" s="43"/>
      <c r="L343" s="47"/>
      <c r="M343" s="217"/>
      <c r="N343" s="218"/>
      <c r="O343" s="87"/>
      <c r="P343" s="87"/>
      <c r="Q343" s="87"/>
      <c r="R343" s="87"/>
      <c r="S343" s="87"/>
      <c r="T343" s="88"/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T343" s="20" t="s">
        <v>156</v>
      </c>
      <c r="AU343" s="20" t="s">
        <v>84</v>
      </c>
    </row>
    <row r="344" s="13" customFormat="1">
      <c r="A344" s="13"/>
      <c r="B344" s="219"/>
      <c r="C344" s="220"/>
      <c r="D344" s="221" t="s">
        <v>158</v>
      </c>
      <c r="E344" s="222" t="s">
        <v>19</v>
      </c>
      <c r="F344" s="223" t="s">
        <v>503</v>
      </c>
      <c r="G344" s="220"/>
      <c r="H344" s="222" t="s">
        <v>19</v>
      </c>
      <c r="I344" s="224"/>
      <c r="J344" s="220"/>
      <c r="K344" s="220"/>
      <c r="L344" s="225"/>
      <c r="M344" s="226"/>
      <c r="N344" s="227"/>
      <c r="O344" s="227"/>
      <c r="P344" s="227"/>
      <c r="Q344" s="227"/>
      <c r="R344" s="227"/>
      <c r="S344" s="227"/>
      <c r="T344" s="228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29" t="s">
        <v>158</v>
      </c>
      <c r="AU344" s="229" t="s">
        <v>84</v>
      </c>
      <c r="AV344" s="13" t="s">
        <v>80</v>
      </c>
      <c r="AW344" s="13" t="s">
        <v>36</v>
      </c>
      <c r="AX344" s="13" t="s">
        <v>75</v>
      </c>
      <c r="AY344" s="229" t="s">
        <v>147</v>
      </c>
    </row>
    <row r="345" s="14" customFormat="1">
      <c r="A345" s="14"/>
      <c r="B345" s="230"/>
      <c r="C345" s="231"/>
      <c r="D345" s="221" t="s">
        <v>158</v>
      </c>
      <c r="E345" s="232" t="s">
        <v>19</v>
      </c>
      <c r="F345" s="233" t="s">
        <v>504</v>
      </c>
      <c r="G345" s="231"/>
      <c r="H345" s="234">
        <v>2.2000000000000002</v>
      </c>
      <c r="I345" s="235"/>
      <c r="J345" s="231"/>
      <c r="K345" s="231"/>
      <c r="L345" s="236"/>
      <c r="M345" s="237"/>
      <c r="N345" s="238"/>
      <c r="O345" s="238"/>
      <c r="P345" s="238"/>
      <c r="Q345" s="238"/>
      <c r="R345" s="238"/>
      <c r="S345" s="238"/>
      <c r="T345" s="239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0" t="s">
        <v>158</v>
      </c>
      <c r="AU345" s="240" t="s">
        <v>84</v>
      </c>
      <c r="AV345" s="14" t="s">
        <v>84</v>
      </c>
      <c r="AW345" s="14" t="s">
        <v>36</v>
      </c>
      <c r="AX345" s="14" t="s">
        <v>75</v>
      </c>
      <c r="AY345" s="240" t="s">
        <v>147</v>
      </c>
    </row>
    <row r="346" s="15" customFormat="1">
      <c r="A346" s="15"/>
      <c r="B346" s="241"/>
      <c r="C346" s="242"/>
      <c r="D346" s="221" t="s">
        <v>158</v>
      </c>
      <c r="E346" s="243" t="s">
        <v>19</v>
      </c>
      <c r="F346" s="244" t="s">
        <v>161</v>
      </c>
      <c r="G346" s="242"/>
      <c r="H346" s="245">
        <v>2.2000000000000002</v>
      </c>
      <c r="I346" s="246"/>
      <c r="J346" s="242"/>
      <c r="K346" s="242"/>
      <c r="L346" s="247"/>
      <c r="M346" s="248"/>
      <c r="N346" s="249"/>
      <c r="O346" s="249"/>
      <c r="P346" s="249"/>
      <c r="Q346" s="249"/>
      <c r="R346" s="249"/>
      <c r="S346" s="249"/>
      <c r="T346" s="250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51" t="s">
        <v>158</v>
      </c>
      <c r="AU346" s="251" t="s">
        <v>84</v>
      </c>
      <c r="AV346" s="15" t="s">
        <v>154</v>
      </c>
      <c r="AW346" s="15" t="s">
        <v>36</v>
      </c>
      <c r="AX346" s="15" t="s">
        <v>80</v>
      </c>
      <c r="AY346" s="251" t="s">
        <v>147</v>
      </c>
    </row>
    <row r="347" s="12" customFormat="1" ht="22.8" customHeight="1">
      <c r="A347" s="12"/>
      <c r="B347" s="185"/>
      <c r="C347" s="186"/>
      <c r="D347" s="187" t="s">
        <v>74</v>
      </c>
      <c r="E347" s="199" t="s">
        <v>505</v>
      </c>
      <c r="F347" s="199" t="s">
        <v>506</v>
      </c>
      <c r="G347" s="186"/>
      <c r="H347" s="186"/>
      <c r="I347" s="189"/>
      <c r="J347" s="200">
        <f>BK347</f>
        <v>0</v>
      </c>
      <c r="K347" s="186"/>
      <c r="L347" s="191"/>
      <c r="M347" s="192"/>
      <c r="N347" s="193"/>
      <c r="O347" s="193"/>
      <c r="P347" s="194">
        <f>SUM(P348:P356)</f>
        <v>0</v>
      </c>
      <c r="Q347" s="193"/>
      <c r="R347" s="194">
        <f>SUM(R348:R356)</f>
        <v>0</v>
      </c>
      <c r="S347" s="193"/>
      <c r="T347" s="195">
        <f>SUM(T348:T356)</f>
        <v>0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196" t="s">
        <v>80</v>
      </c>
      <c r="AT347" s="197" t="s">
        <v>74</v>
      </c>
      <c r="AU347" s="197" t="s">
        <v>80</v>
      </c>
      <c r="AY347" s="196" t="s">
        <v>147</v>
      </c>
      <c r="BK347" s="198">
        <f>SUM(BK348:BK356)</f>
        <v>0</v>
      </c>
    </row>
    <row r="348" s="2" customFormat="1" ht="24.15" customHeight="1">
      <c r="A348" s="41"/>
      <c r="B348" s="42"/>
      <c r="C348" s="201" t="s">
        <v>507</v>
      </c>
      <c r="D348" s="201" t="s">
        <v>149</v>
      </c>
      <c r="E348" s="202" t="s">
        <v>508</v>
      </c>
      <c r="F348" s="203" t="s">
        <v>509</v>
      </c>
      <c r="G348" s="204" t="s">
        <v>211</v>
      </c>
      <c r="H348" s="205">
        <v>8.3599999999999994</v>
      </c>
      <c r="I348" s="206"/>
      <c r="J348" s="207">
        <f>ROUND(I348*H348,2)</f>
        <v>0</v>
      </c>
      <c r="K348" s="203" t="s">
        <v>153</v>
      </c>
      <c r="L348" s="47"/>
      <c r="M348" s="208" t="s">
        <v>19</v>
      </c>
      <c r="N348" s="209" t="s">
        <v>46</v>
      </c>
      <c r="O348" s="87"/>
      <c r="P348" s="210">
        <f>O348*H348</f>
        <v>0</v>
      </c>
      <c r="Q348" s="210">
        <v>0</v>
      </c>
      <c r="R348" s="210">
        <f>Q348*H348</f>
        <v>0</v>
      </c>
      <c r="S348" s="210">
        <v>0</v>
      </c>
      <c r="T348" s="211">
        <f>S348*H348</f>
        <v>0</v>
      </c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R348" s="212" t="s">
        <v>154</v>
      </c>
      <c r="AT348" s="212" t="s">
        <v>149</v>
      </c>
      <c r="AU348" s="212" t="s">
        <v>84</v>
      </c>
      <c r="AY348" s="20" t="s">
        <v>147</v>
      </c>
      <c r="BE348" s="213">
        <f>IF(N348="základní",J348,0)</f>
        <v>0</v>
      </c>
      <c r="BF348" s="213">
        <f>IF(N348="snížená",J348,0)</f>
        <v>0</v>
      </c>
      <c r="BG348" s="213">
        <f>IF(N348="zákl. přenesená",J348,0)</f>
        <v>0</v>
      </c>
      <c r="BH348" s="213">
        <f>IF(N348="sníž. přenesená",J348,0)</f>
        <v>0</v>
      </c>
      <c r="BI348" s="213">
        <f>IF(N348="nulová",J348,0)</f>
        <v>0</v>
      </c>
      <c r="BJ348" s="20" t="s">
        <v>80</v>
      </c>
      <c r="BK348" s="213">
        <f>ROUND(I348*H348,2)</f>
        <v>0</v>
      </c>
      <c r="BL348" s="20" t="s">
        <v>154</v>
      </c>
      <c r="BM348" s="212" t="s">
        <v>510</v>
      </c>
    </row>
    <row r="349" s="2" customFormat="1">
      <c r="A349" s="41"/>
      <c r="B349" s="42"/>
      <c r="C349" s="43"/>
      <c r="D349" s="214" t="s">
        <v>156</v>
      </c>
      <c r="E349" s="43"/>
      <c r="F349" s="215" t="s">
        <v>511</v>
      </c>
      <c r="G349" s="43"/>
      <c r="H349" s="43"/>
      <c r="I349" s="216"/>
      <c r="J349" s="43"/>
      <c r="K349" s="43"/>
      <c r="L349" s="47"/>
      <c r="M349" s="217"/>
      <c r="N349" s="218"/>
      <c r="O349" s="87"/>
      <c r="P349" s="87"/>
      <c r="Q349" s="87"/>
      <c r="R349" s="87"/>
      <c r="S349" s="87"/>
      <c r="T349" s="88"/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T349" s="20" t="s">
        <v>156</v>
      </c>
      <c r="AU349" s="20" t="s">
        <v>84</v>
      </c>
    </row>
    <row r="350" s="2" customFormat="1" ht="21.75" customHeight="1">
      <c r="A350" s="41"/>
      <c r="B350" s="42"/>
      <c r="C350" s="201" t="s">
        <v>512</v>
      </c>
      <c r="D350" s="201" t="s">
        <v>149</v>
      </c>
      <c r="E350" s="202" t="s">
        <v>513</v>
      </c>
      <c r="F350" s="203" t="s">
        <v>514</v>
      </c>
      <c r="G350" s="204" t="s">
        <v>211</v>
      </c>
      <c r="H350" s="205">
        <v>8.3599999999999994</v>
      </c>
      <c r="I350" s="206"/>
      <c r="J350" s="207">
        <f>ROUND(I350*H350,2)</f>
        <v>0</v>
      </c>
      <c r="K350" s="203" t="s">
        <v>153</v>
      </c>
      <c r="L350" s="47"/>
      <c r="M350" s="208" t="s">
        <v>19</v>
      </c>
      <c r="N350" s="209" t="s">
        <v>46</v>
      </c>
      <c r="O350" s="87"/>
      <c r="P350" s="210">
        <f>O350*H350</f>
        <v>0</v>
      </c>
      <c r="Q350" s="210">
        <v>0</v>
      </c>
      <c r="R350" s="210">
        <f>Q350*H350</f>
        <v>0</v>
      </c>
      <c r="S350" s="210">
        <v>0</v>
      </c>
      <c r="T350" s="211">
        <f>S350*H350</f>
        <v>0</v>
      </c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R350" s="212" t="s">
        <v>154</v>
      </c>
      <c r="AT350" s="212" t="s">
        <v>149</v>
      </c>
      <c r="AU350" s="212" t="s">
        <v>84</v>
      </c>
      <c r="AY350" s="20" t="s">
        <v>147</v>
      </c>
      <c r="BE350" s="213">
        <f>IF(N350="základní",J350,0)</f>
        <v>0</v>
      </c>
      <c r="BF350" s="213">
        <f>IF(N350="snížená",J350,0)</f>
        <v>0</v>
      </c>
      <c r="BG350" s="213">
        <f>IF(N350="zákl. přenesená",J350,0)</f>
        <v>0</v>
      </c>
      <c r="BH350" s="213">
        <f>IF(N350="sníž. přenesená",J350,0)</f>
        <v>0</v>
      </c>
      <c r="BI350" s="213">
        <f>IF(N350="nulová",J350,0)</f>
        <v>0</v>
      </c>
      <c r="BJ350" s="20" t="s">
        <v>80</v>
      </c>
      <c r="BK350" s="213">
        <f>ROUND(I350*H350,2)</f>
        <v>0</v>
      </c>
      <c r="BL350" s="20" t="s">
        <v>154</v>
      </c>
      <c r="BM350" s="212" t="s">
        <v>515</v>
      </c>
    </row>
    <row r="351" s="2" customFormat="1">
      <c r="A351" s="41"/>
      <c r="B351" s="42"/>
      <c r="C351" s="43"/>
      <c r="D351" s="214" t="s">
        <v>156</v>
      </c>
      <c r="E351" s="43"/>
      <c r="F351" s="215" t="s">
        <v>516</v>
      </c>
      <c r="G351" s="43"/>
      <c r="H351" s="43"/>
      <c r="I351" s="216"/>
      <c r="J351" s="43"/>
      <c r="K351" s="43"/>
      <c r="L351" s="47"/>
      <c r="M351" s="217"/>
      <c r="N351" s="218"/>
      <c r="O351" s="87"/>
      <c r="P351" s="87"/>
      <c r="Q351" s="87"/>
      <c r="R351" s="87"/>
      <c r="S351" s="87"/>
      <c r="T351" s="88"/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T351" s="20" t="s">
        <v>156</v>
      </c>
      <c r="AU351" s="20" t="s">
        <v>84</v>
      </c>
    </row>
    <row r="352" s="2" customFormat="1" ht="24.15" customHeight="1">
      <c r="A352" s="41"/>
      <c r="B352" s="42"/>
      <c r="C352" s="201" t="s">
        <v>517</v>
      </c>
      <c r="D352" s="201" t="s">
        <v>149</v>
      </c>
      <c r="E352" s="202" t="s">
        <v>518</v>
      </c>
      <c r="F352" s="203" t="s">
        <v>519</v>
      </c>
      <c r="G352" s="204" t="s">
        <v>211</v>
      </c>
      <c r="H352" s="205">
        <v>75.239999999999995</v>
      </c>
      <c r="I352" s="206"/>
      <c r="J352" s="207">
        <f>ROUND(I352*H352,2)</f>
        <v>0</v>
      </c>
      <c r="K352" s="203" t="s">
        <v>153</v>
      </c>
      <c r="L352" s="47"/>
      <c r="M352" s="208" t="s">
        <v>19</v>
      </c>
      <c r="N352" s="209" t="s">
        <v>46</v>
      </c>
      <c r="O352" s="87"/>
      <c r="P352" s="210">
        <f>O352*H352</f>
        <v>0</v>
      </c>
      <c r="Q352" s="210">
        <v>0</v>
      </c>
      <c r="R352" s="210">
        <f>Q352*H352</f>
        <v>0</v>
      </c>
      <c r="S352" s="210">
        <v>0</v>
      </c>
      <c r="T352" s="211">
        <f>S352*H352</f>
        <v>0</v>
      </c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R352" s="212" t="s">
        <v>154</v>
      </c>
      <c r="AT352" s="212" t="s">
        <v>149</v>
      </c>
      <c r="AU352" s="212" t="s">
        <v>84</v>
      </c>
      <c r="AY352" s="20" t="s">
        <v>147</v>
      </c>
      <c r="BE352" s="213">
        <f>IF(N352="základní",J352,0)</f>
        <v>0</v>
      </c>
      <c r="BF352" s="213">
        <f>IF(N352="snížená",J352,0)</f>
        <v>0</v>
      </c>
      <c r="BG352" s="213">
        <f>IF(N352="zákl. přenesená",J352,0)</f>
        <v>0</v>
      </c>
      <c r="BH352" s="213">
        <f>IF(N352="sníž. přenesená",J352,0)</f>
        <v>0</v>
      </c>
      <c r="BI352" s="213">
        <f>IF(N352="nulová",J352,0)</f>
        <v>0</v>
      </c>
      <c r="BJ352" s="20" t="s">
        <v>80</v>
      </c>
      <c r="BK352" s="213">
        <f>ROUND(I352*H352,2)</f>
        <v>0</v>
      </c>
      <c r="BL352" s="20" t="s">
        <v>154</v>
      </c>
      <c r="BM352" s="212" t="s">
        <v>520</v>
      </c>
    </row>
    <row r="353" s="2" customFormat="1">
      <c r="A353" s="41"/>
      <c r="B353" s="42"/>
      <c r="C353" s="43"/>
      <c r="D353" s="214" t="s">
        <v>156</v>
      </c>
      <c r="E353" s="43"/>
      <c r="F353" s="215" t="s">
        <v>521</v>
      </c>
      <c r="G353" s="43"/>
      <c r="H353" s="43"/>
      <c r="I353" s="216"/>
      <c r="J353" s="43"/>
      <c r="K353" s="43"/>
      <c r="L353" s="47"/>
      <c r="M353" s="217"/>
      <c r="N353" s="218"/>
      <c r="O353" s="87"/>
      <c r="P353" s="87"/>
      <c r="Q353" s="87"/>
      <c r="R353" s="87"/>
      <c r="S353" s="87"/>
      <c r="T353" s="88"/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T353" s="20" t="s">
        <v>156</v>
      </c>
      <c r="AU353" s="20" t="s">
        <v>84</v>
      </c>
    </row>
    <row r="354" s="14" customFormat="1">
      <c r="A354" s="14"/>
      <c r="B354" s="230"/>
      <c r="C354" s="231"/>
      <c r="D354" s="221" t="s">
        <v>158</v>
      </c>
      <c r="E354" s="231"/>
      <c r="F354" s="233" t="s">
        <v>522</v>
      </c>
      <c r="G354" s="231"/>
      <c r="H354" s="234">
        <v>75.239999999999995</v>
      </c>
      <c r="I354" s="235"/>
      <c r="J354" s="231"/>
      <c r="K354" s="231"/>
      <c r="L354" s="236"/>
      <c r="M354" s="237"/>
      <c r="N354" s="238"/>
      <c r="O354" s="238"/>
      <c r="P354" s="238"/>
      <c r="Q354" s="238"/>
      <c r="R354" s="238"/>
      <c r="S354" s="238"/>
      <c r="T354" s="239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0" t="s">
        <v>158</v>
      </c>
      <c r="AU354" s="240" t="s">
        <v>84</v>
      </c>
      <c r="AV354" s="14" t="s">
        <v>84</v>
      </c>
      <c r="AW354" s="14" t="s">
        <v>4</v>
      </c>
      <c r="AX354" s="14" t="s">
        <v>80</v>
      </c>
      <c r="AY354" s="240" t="s">
        <v>147</v>
      </c>
    </row>
    <row r="355" s="2" customFormat="1" ht="24.15" customHeight="1">
      <c r="A355" s="41"/>
      <c r="B355" s="42"/>
      <c r="C355" s="201" t="s">
        <v>523</v>
      </c>
      <c r="D355" s="201" t="s">
        <v>149</v>
      </c>
      <c r="E355" s="202" t="s">
        <v>524</v>
      </c>
      <c r="F355" s="203" t="s">
        <v>525</v>
      </c>
      <c r="G355" s="204" t="s">
        <v>211</v>
      </c>
      <c r="H355" s="205">
        <v>8.3599999999999994</v>
      </c>
      <c r="I355" s="206"/>
      <c r="J355" s="207">
        <f>ROUND(I355*H355,2)</f>
        <v>0</v>
      </c>
      <c r="K355" s="203" t="s">
        <v>153</v>
      </c>
      <c r="L355" s="47"/>
      <c r="M355" s="208" t="s">
        <v>19</v>
      </c>
      <c r="N355" s="209" t="s">
        <v>46</v>
      </c>
      <c r="O355" s="87"/>
      <c r="P355" s="210">
        <f>O355*H355</f>
        <v>0</v>
      </c>
      <c r="Q355" s="210">
        <v>0</v>
      </c>
      <c r="R355" s="210">
        <f>Q355*H355</f>
        <v>0</v>
      </c>
      <c r="S355" s="210">
        <v>0</v>
      </c>
      <c r="T355" s="211">
        <f>S355*H355</f>
        <v>0</v>
      </c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R355" s="212" t="s">
        <v>154</v>
      </c>
      <c r="AT355" s="212" t="s">
        <v>149</v>
      </c>
      <c r="AU355" s="212" t="s">
        <v>84</v>
      </c>
      <c r="AY355" s="20" t="s">
        <v>147</v>
      </c>
      <c r="BE355" s="213">
        <f>IF(N355="základní",J355,0)</f>
        <v>0</v>
      </c>
      <c r="BF355" s="213">
        <f>IF(N355="snížená",J355,0)</f>
        <v>0</v>
      </c>
      <c r="BG355" s="213">
        <f>IF(N355="zákl. přenesená",J355,0)</f>
        <v>0</v>
      </c>
      <c r="BH355" s="213">
        <f>IF(N355="sníž. přenesená",J355,0)</f>
        <v>0</v>
      </c>
      <c r="BI355" s="213">
        <f>IF(N355="nulová",J355,0)</f>
        <v>0</v>
      </c>
      <c r="BJ355" s="20" t="s">
        <v>80</v>
      </c>
      <c r="BK355" s="213">
        <f>ROUND(I355*H355,2)</f>
        <v>0</v>
      </c>
      <c r="BL355" s="20" t="s">
        <v>154</v>
      </c>
      <c r="BM355" s="212" t="s">
        <v>526</v>
      </c>
    </row>
    <row r="356" s="2" customFormat="1">
      <c r="A356" s="41"/>
      <c r="B356" s="42"/>
      <c r="C356" s="43"/>
      <c r="D356" s="214" t="s">
        <v>156</v>
      </c>
      <c r="E356" s="43"/>
      <c r="F356" s="215" t="s">
        <v>527</v>
      </c>
      <c r="G356" s="43"/>
      <c r="H356" s="43"/>
      <c r="I356" s="216"/>
      <c r="J356" s="43"/>
      <c r="K356" s="43"/>
      <c r="L356" s="47"/>
      <c r="M356" s="217"/>
      <c r="N356" s="218"/>
      <c r="O356" s="87"/>
      <c r="P356" s="87"/>
      <c r="Q356" s="87"/>
      <c r="R356" s="87"/>
      <c r="S356" s="87"/>
      <c r="T356" s="88"/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T356" s="20" t="s">
        <v>156</v>
      </c>
      <c r="AU356" s="20" t="s">
        <v>84</v>
      </c>
    </row>
    <row r="357" s="12" customFormat="1" ht="22.8" customHeight="1">
      <c r="A357" s="12"/>
      <c r="B357" s="185"/>
      <c r="C357" s="186"/>
      <c r="D357" s="187" t="s">
        <v>74</v>
      </c>
      <c r="E357" s="199" t="s">
        <v>528</v>
      </c>
      <c r="F357" s="199" t="s">
        <v>529</v>
      </c>
      <c r="G357" s="186"/>
      <c r="H357" s="186"/>
      <c r="I357" s="189"/>
      <c r="J357" s="200">
        <f>BK357</f>
        <v>0</v>
      </c>
      <c r="K357" s="186"/>
      <c r="L357" s="191"/>
      <c r="M357" s="192"/>
      <c r="N357" s="193"/>
      <c r="O357" s="193"/>
      <c r="P357" s="194">
        <f>SUM(P358:P359)</f>
        <v>0</v>
      </c>
      <c r="Q357" s="193"/>
      <c r="R357" s="194">
        <f>SUM(R358:R359)</f>
        <v>0</v>
      </c>
      <c r="S357" s="193"/>
      <c r="T357" s="195">
        <f>SUM(T358:T359)</f>
        <v>0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196" t="s">
        <v>80</v>
      </c>
      <c r="AT357" s="197" t="s">
        <v>74</v>
      </c>
      <c r="AU357" s="197" t="s">
        <v>80</v>
      </c>
      <c r="AY357" s="196" t="s">
        <v>147</v>
      </c>
      <c r="BK357" s="198">
        <f>SUM(BK358:BK359)</f>
        <v>0</v>
      </c>
    </row>
    <row r="358" s="2" customFormat="1" ht="33" customHeight="1">
      <c r="A358" s="41"/>
      <c r="B358" s="42"/>
      <c r="C358" s="201" t="s">
        <v>530</v>
      </c>
      <c r="D358" s="201" t="s">
        <v>149</v>
      </c>
      <c r="E358" s="202" t="s">
        <v>531</v>
      </c>
      <c r="F358" s="203" t="s">
        <v>532</v>
      </c>
      <c r="G358" s="204" t="s">
        <v>211</v>
      </c>
      <c r="H358" s="205">
        <v>22.356000000000002</v>
      </c>
      <c r="I358" s="206"/>
      <c r="J358" s="207">
        <f>ROUND(I358*H358,2)</f>
        <v>0</v>
      </c>
      <c r="K358" s="203" t="s">
        <v>153</v>
      </c>
      <c r="L358" s="47"/>
      <c r="M358" s="208" t="s">
        <v>19</v>
      </c>
      <c r="N358" s="209" t="s">
        <v>46</v>
      </c>
      <c r="O358" s="87"/>
      <c r="P358" s="210">
        <f>O358*H358</f>
        <v>0</v>
      </c>
      <c r="Q358" s="210">
        <v>0</v>
      </c>
      <c r="R358" s="210">
        <f>Q358*H358</f>
        <v>0</v>
      </c>
      <c r="S358" s="210">
        <v>0</v>
      </c>
      <c r="T358" s="211">
        <f>S358*H358</f>
        <v>0</v>
      </c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R358" s="212" t="s">
        <v>154</v>
      </c>
      <c r="AT358" s="212" t="s">
        <v>149</v>
      </c>
      <c r="AU358" s="212" t="s">
        <v>84</v>
      </c>
      <c r="AY358" s="20" t="s">
        <v>147</v>
      </c>
      <c r="BE358" s="213">
        <f>IF(N358="základní",J358,0)</f>
        <v>0</v>
      </c>
      <c r="BF358" s="213">
        <f>IF(N358="snížená",J358,0)</f>
        <v>0</v>
      </c>
      <c r="BG358" s="213">
        <f>IF(N358="zákl. přenesená",J358,0)</f>
        <v>0</v>
      </c>
      <c r="BH358" s="213">
        <f>IF(N358="sníž. přenesená",J358,0)</f>
        <v>0</v>
      </c>
      <c r="BI358" s="213">
        <f>IF(N358="nulová",J358,0)</f>
        <v>0</v>
      </c>
      <c r="BJ358" s="20" t="s">
        <v>80</v>
      </c>
      <c r="BK358" s="213">
        <f>ROUND(I358*H358,2)</f>
        <v>0</v>
      </c>
      <c r="BL358" s="20" t="s">
        <v>154</v>
      </c>
      <c r="BM358" s="212" t="s">
        <v>533</v>
      </c>
    </row>
    <row r="359" s="2" customFormat="1">
      <c r="A359" s="41"/>
      <c r="B359" s="42"/>
      <c r="C359" s="43"/>
      <c r="D359" s="214" t="s">
        <v>156</v>
      </c>
      <c r="E359" s="43"/>
      <c r="F359" s="215" t="s">
        <v>534</v>
      </c>
      <c r="G359" s="43"/>
      <c r="H359" s="43"/>
      <c r="I359" s="216"/>
      <c r="J359" s="43"/>
      <c r="K359" s="43"/>
      <c r="L359" s="47"/>
      <c r="M359" s="217"/>
      <c r="N359" s="218"/>
      <c r="O359" s="87"/>
      <c r="P359" s="87"/>
      <c r="Q359" s="87"/>
      <c r="R359" s="87"/>
      <c r="S359" s="87"/>
      <c r="T359" s="88"/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T359" s="20" t="s">
        <v>156</v>
      </c>
      <c r="AU359" s="20" t="s">
        <v>84</v>
      </c>
    </row>
    <row r="360" s="12" customFormat="1" ht="25.92" customHeight="1">
      <c r="A360" s="12"/>
      <c r="B360" s="185"/>
      <c r="C360" s="186"/>
      <c r="D360" s="187" t="s">
        <v>74</v>
      </c>
      <c r="E360" s="188" t="s">
        <v>535</v>
      </c>
      <c r="F360" s="188" t="s">
        <v>536</v>
      </c>
      <c r="G360" s="186"/>
      <c r="H360" s="186"/>
      <c r="I360" s="189"/>
      <c r="J360" s="190">
        <f>BK360</f>
        <v>0</v>
      </c>
      <c r="K360" s="186"/>
      <c r="L360" s="191"/>
      <c r="M360" s="192"/>
      <c r="N360" s="193"/>
      <c r="O360" s="193"/>
      <c r="P360" s="194">
        <f>P361+P401+P403+P459+P514+P547+P550+P565</f>
        <v>0</v>
      </c>
      <c r="Q360" s="193"/>
      <c r="R360" s="194">
        <f>R361+R401+R403+R459+R514+R547+R550+R565</f>
        <v>1.0120376200000001</v>
      </c>
      <c r="S360" s="193"/>
      <c r="T360" s="195">
        <f>T361+T401+T403+T459+T514+T547+T550+T565</f>
        <v>0.7266378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196" t="s">
        <v>84</v>
      </c>
      <c r="AT360" s="197" t="s">
        <v>74</v>
      </c>
      <c r="AU360" s="197" t="s">
        <v>75</v>
      </c>
      <c r="AY360" s="196" t="s">
        <v>147</v>
      </c>
      <c r="BK360" s="198">
        <f>BK361+BK401+BK403+BK459+BK514+BK547+BK550+BK565</f>
        <v>0</v>
      </c>
    </row>
    <row r="361" s="12" customFormat="1" ht="22.8" customHeight="1">
      <c r="A361" s="12"/>
      <c r="B361" s="185"/>
      <c r="C361" s="186"/>
      <c r="D361" s="187" t="s">
        <v>74</v>
      </c>
      <c r="E361" s="199" t="s">
        <v>537</v>
      </c>
      <c r="F361" s="199" t="s">
        <v>538</v>
      </c>
      <c r="G361" s="186"/>
      <c r="H361" s="186"/>
      <c r="I361" s="189"/>
      <c r="J361" s="200">
        <f>BK361</f>
        <v>0</v>
      </c>
      <c r="K361" s="186"/>
      <c r="L361" s="191"/>
      <c r="M361" s="192"/>
      <c r="N361" s="193"/>
      <c r="O361" s="193"/>
      <c r="P361" s="194">
        <f>SUM(P362:P400)</f>
        <v>0</v>
      </c>
      <c r="Q361" s="193"/>
      <c r="R361" s="194">
        <f>SUM(R362:R400)</f>
        <v>0.23698420000000003</v>
      </c>
      <c r="S361" s="193"/>
      <c r="T361" s="195">
        <f>SUM(T362:T400)</f>
        <v>0</v>
      </c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R361" s="196" t="s">
        <v>84</v>
      </c>
      <c r="AT361" s="197" t="s">
        <v>74</v>
      </c>
      <c r="AU361" s="197" t="s">
        <v>80</v>
      </c>
      <c r="AY361" s="196" t="s">
        <v>147</v>
      </c>
      <c r="BK361" s="198">
        <f>SUM(BK362:BK400)</f>
        <v>0</v>
      </c>
    </row>
    <row r="362" s="2" customFormat="1" ht="21.75" customHeight="1">
      <c r="A362" s="41"/>
      <c r="B362" s="42"/>
      <c r="C362" s="201" t="s">
        <v>539</v>
      </c>
      <c r="D362" s="201" t="s">
        <v>149</v>
      </c>
      <c r="E362" s="202" t="s">
        <v>540</v>
      </c>
      <c r="F362" s="203" t="s">
        <v>541</v>
      </c>
      <c r="G362" s="204" t="s">
        <v>152</v>
      </c>
      <c r="H362" s="205">
        <v>4.6200000000000001</v>
      </c>
      <c r="I362" s="206"/>
      <c r="J362" s="207">
        <f>ROUND(I362*H362,2)</f>
        <v>0</v>
      </c>
      <c r="K362" s="203" t="s">
        <v>153</v>
      </c>
      <c r="L362" s="47"/>
      <c r="M362" s="208" t="s">
        <v>19</v>
      </c>
      <c r="N362" s="209" t="s">
        <v>46</v>
      </c>
      <c r="O362" s="87"/>
      <c r="P362" s="210">
        <f>O362*H362</f>
        <v>0</v>
      </c>
      <c r="Q362" s="210">
        <v>0</v>
      </c>
      <c r="R362" s="210">
        <f>Q362*H362</f>
        <v>0</v>
      </c>
      <c r="S362" s="210">
        <v>0</v>
      </c>
      <c r="T362" s="211">
        <f>S362*H362</f>
        <v>0</v>
      </c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R362" s="212" t="s">
        <v>258</v>
      </c>
      <c r="AT362" s="212" t="s">
        <v>149</v>
      </c>
      <c r="AU362" s="212" t="s">
        <v>84</v>
      </c>
      <c r="AY362" s="20" t="s">
        <v>147</v>
      </c>
      <c r="BE362" s="213">
        <f>IF(N362="základní",J362,0)</f>
        <v>0</v>
      </c>
      <c r="BF362" s="213">
        <f>IF(N362="snížená",J362,0)</f>
        <v>0</v>
      </c>
      <c r="BG362" s="213">
        <f>IF(N362="zákl. přenesená",J362,0)</f>
        <v>0</v>
      </c>
      <c r="BH362" s="213">
        <f>IF(N362="sníž. přenesená",J362,0)</f>
        <v>0</v>
      </c>
      <c r="BI362" s="213">
        <f>IF(N362="nulová",J362,0)</f>
        <v>0</v>
      </c>
      <c r="BJ362" s="20" t="s">
        <v>80</v>
      </c>
      <c r="BK362" s="213">
        <f>ROUND(I362*H362,2)</f>
        <v>0</v>
      </c>
      <c r="BL362" s="20" t="s">
        <v>258</v>
      </c>
      <c r="BM362" s="212" t="s">
        <v>542</v>
      </c>
    </row>
    <row r="363" s="2" customFormat="1">
      <c r="A363" s="41"/>
      <c r="B363" s="42"/>
      <c r="C363" s="43"/>
      <c r="D363" s="214" t="s">
        <v>156</v>
      </c>
      <c r="E363" s="43"/>
      <c r="F363" s="215" t="s">
        <v>543</v>
      </c>
      <c r="G363" s="43"/>
      <c r="H363" s="43"/>
      <c r="I363" s="216"/>
      <c r="J363" s="43"/>
      <c r="K363" s="43"/>
      <c r="L363" s="47"/>
      <c r="M363" s="217"/>
      <c r="N363" s="218"/>
      <c r="O363" s="87"/>
      <c r="P363" s="87"/>
      <c r="Q363" s="87"/>
      <c r="R363" s="87"/>
      <c r="S363" s="87"/>
      <c r="T363" s="88"/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T363" s="20" t="s">
        <v>156</v>
      </c>
      <c r="AU363" s="20" t="s">
        <v>84</v>
      </c>
    </row>
    <row r="364" s="13" customFormat="1">
      <c r="A364" s="13"/>
      <c r="B364" s="219"/>
      <c r="C364" s="220"/>
      <c r="D364" s="221" t="s">
        <v>158</v>
      </c>
      <c r="E364" s="222" t="s">
        <v>19</v>
      </c>
      <c r="F364" s="223" t="s">
        <v>544</v>
      </c>
      <c r="G364" s="220"/>
      <c r="H364" s="222" t="s">
        <v>19</v>
      </c>
      <c r="I364" s="224"/>
      <c r="J364" s="220"/>
      <c r="K364" s="220"/>
      <c r="L364" s="225"/>
      <c r="M364" s="226"/>
      <c r="N364" s="227"/>
      <c r="O364" s="227"/>
      <c r="P364" s="227"/>
      <c r="Q364" s="227"/>
      <c r="R364" s="227"/>
      <c r="S364" s="227"/>
      <c r="T364" s="228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29" t="s">
        <v>158</v>
      </c>
      <c r="AU364" s="229" t="s">
        <v>84</v>
      </c>
      <c r="AV364" s="13" t="s">
        <v>80</v>
      </c>
      <c r="AW364" s="13" t="s">
        <v>36</v>
      </c>
      <c r="AX364" s="13" t="s">
        <v>75</v>
      </c>
      <c r="AY364" s="229" t="s">
        <v>147</v>
      </c>
    </row>
    <row r="365" s="14" customFormat="1">
      <c r="A365" s="14"/>
      <c r="B365" s="230"/>
      <c r="C365" s="231"/>
      <c r="D365" s="221" t="s">
        <v>158</v>
      </c>
      <c r="E365" s="232" t="s">
        <v>19</v>
      </c>
      <c r="F365" s="233" t="s">
        <v>545</v>
      </c>
      <c r="G365" s="231"/>
      <c r="H365" s="234">
        <v>4.6200000000000001</v>
      </c>
      <c r="I365" s="235"/>
      <c r="J365" s="231"/>
      <c r="K365" s="231"/>
      <c r="L365" s="236"/>
      <c r="M365" s="237"/>
      <c r="N365" s="238"/>
      <c r="O365" s="238"/>
      <c r="P365" s="238"/>
      <c r="Q365" s="238"/>
      <c r="R365" s="238"/>
      <c r="S365" s="238"/>
      <c r="T365" s="239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0" t="s">
        <v>158</v>
      </c>
      <c r="AU365" s="240" t="s">
        <v>84</v>
      </c>
      <c r="AV365" s="14" t="s">
        <v>84</v>
      </c>
      <c r="AW365" s="14" t="s">
        <v>36</v>
      </c>
      <c r="AX365" s="14" t="s">
        <v>75</v>
      </c>
      <c r="AY365" s="240" t="s">
        <v>147</v>
      </c>
    </row>
    <row r="366" s="16" customFormat="1">
      <c r="A366" s="16"/>
      <c r="B366" s="252"/>
      <c r="C366" s="253"/>
      <c r="D366" s="221" t="s">
        <v>158</v>
      </c>
      <c r="E366" s="254" t="s">
        <v>94</v>
      </c>
      <c r="F366" s="255" t="s">
        <v>183</v>
      </c>
      <c r="G366" s="253"/>
      <c r="H366" s="256">
        <v>4.6200000000000001</v>
      </c>
      <c r="I366" s="257"/>
      <c r="J366" s="253"/>
      <c r="K366" s="253"/>
      <c r="L366" s="258"/>
      <c r="M366" s="259"/>
      <c r="N366" s="260"/>
      <c r="O366" s="260"/>
      <c r="P366" s="260"/>
      <c r="Q366" s="260"/>
      <c r="R366" s="260"/>
      <c r="S366" s="260"/>
      <c r="T366" s="261"/>
      <c r="U366" s="16"/>
      <c r="V366" s="16"/>
      <c r="W366" s="16"/>
      <c r="X366" s="16"/>
      <c r="Y366" s="16"/>
      <c r="Z366" s="16"/>
      <c r="AA366" s="16"/>
      <c r="AB366" s="16"/>
      <c r="AC366" s="16"/>
      <c r="AD366" s="16"/>
      <c r="AE366" s="16"/>
      <c r="AT366" s="262" t="s">
        <v>158</v>
      </c>
      <c r="AU366" s="262" t="s">
        <v>84</v>
      </c>
      <c r="AV366" s="16" t="s">
        <v>168</v>
      </c>
      <c r="AW366" s="16" t="s">
        <v>36</v>
      </c>
      <c r="AX366" s="16" t="s">
        <v>75</v>
      </c>
      <c r="AY366" s="262" t="s">
        <v>147</v>
      </c>
    </row>
    <row r="367" s="15" customFormat="1">
      <c r="A367" s="15"/>
      <c r="B367" s="241"/>
      <c r="C367" s="242"/>
      <c r="D367" s="221" t="s">
        <v>158</v>
      </c>
      <c r="E367" s="243" t="s">
        <v>19</v>
      </c>
      <c r="F367" s="244" t="s">
        <v>161</v>
      </c>
      <c r="G367" s="242"/>
      <c r="H367" s="245">
        <v>4.6200000000000001</v>
      </c>
      <c r="I367" s="246"/>
      <c r="J367" s="242"/>
      <c r="K367" s="242"/>
      <c r="L367" s="247"/>
      <c r="M367" s="248"/>
      <c r="N367" s="249"/>
      <c r="O367" s="249"/>
      <c r="P367" s="249"/>
      <c r="Q367" s="249"/>
      <c r="R367" s="249"/>
      <c r="S367" s="249"/>
      <c r="T367" s="250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51" t="s">
        <v>158</v>
      </c>
      <c r="AU367" s="251" t="s">
        <v>84</v>
      </c>
      <c r="AV367" s="15" t="s">
        <v>154</v>
      </c>
      <c r="AW367" s="15" t="s">
        <v>36</v>
      </c>
      <c r="AX367" s="15" t="s">
        <v>80</v>
      </c>
      <c r="AY367" s="251" t="s">
        <v>147</v>
      </c>
    </row>
    <row r="368" s="2" customFormat="1" ht="21.75" customHeight="1">
      <c r="A368" s="41"/>
      <c r="B368" s="42"/>
      <c r="C368" s="201" t="s">
        <v>546</v>
      </c>
      <c r="D368" s="201" t="s">
        <v>149</v>
      </c>
      <c r="E368" s="202" t="s">
        <v>547</v>
      </c>
      <c r="F368" s="203" t="s">
        <v>548</v>
      </c>
      <c r="G368" s="204" t="s">
        <v>152</v>
      </c>
      <c r="H368" s="205">
        <v>12.285</v>
      </c>
      <c r="I368" s="206"/>
      <c r="J368" s="207">
        <f>ROUND(I368*H368,2)</f>
        <v>0</v>
      </c>
      <c r="K368" s="203" t="s">
        <v>153</v>
      </c>
      <c r="L368" s="47"/>
      <c r="M368" s="208" t="s">
        <v>19</v>
      </c>
      <c r="N368" s="209" t="s">
        <v>46</v>
      </c>
      <c r="O368" s="87"/>
      <c r="P368" s="210">
        <f>O368*H368</f>
        <v>0</v>
      </c>
      <c r="Q368" s="210">
        <v>0</v>
      </c>
      <c r="R368" s="210">
        <f>Q368*H368</f>
        <v>0</v>
      </c>
      <c r="S368" s="210">
        <v>0</v>
      </c>
      <c r="T368" s="211">
        <f>S368*H368</f>
        <v>0</v>
      </c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R368" s="212" t="s">
        <v>258</v>
      </c>
      <c r="AT368" s="212" t="s">
        <v>149</v>
      </c>
      <c r="AU368" s="212" t="s">
        <v>84</v>
      </c>
      <c r="AY368" s="20" t="s">
        <v>147</v>
      </c>
      <c r="BE368" s="213">
        <f>IF(N368="základní",J368,0)</f>
        <v>0</v>
      </c>
      <c r="BF368" s="213">
        <f>IF(N368="snížená",J368,0)</f>
        <v>0</v>
      </c>
      <c r="BG368" s="213">
        <f>IF(N368="zákl. přenesená",J368,0)</f>
        <v>0</v>
      </c>
      <c r="BH368" s="213">
        <f>IF(N368="sníž. přenesená",J368,0)</f>
        <v>0</v>
      </c>
      <c r="BI368" s="213">
        <f>IF(N368="nulová",J368,0)</f>
        <v>0</v>
      </c>
      <c r="BJ368" s="20" t="s">
        <v>80</v>
      </c>
      <c r="BK368" s="213">
        <f>ROUND(I368*H368,2)</f>
        <v>0</v>
      </c>
      <c r="BL368" s="20" t="s">
        <v>258</v>
      </c>
      <c r="BM368" s="212" t="s">
        <v>549</v>
      </c>
    </row>
    <row r="369" s="2" customFormat="1">
      <c r="A369" s="41"/>
      <c r="B369" s="42"/>
      <c r="C369" s="43"/>
      <c r="D369" s="214" t="s">
        <v>156</v>
      </c>
      <c r="E369" s="43"/>
      <c r="F369" s="215" t="s">
        <v>550</v>
      </c>
      <c r="G369" s="43"/>
      <c r="H369" s="43"/>
      <c r="I369" s="216"/>
      <c r="J369" s="43"/>
      <c r="K369" s="43"/>
      <c r="L369" s="47"/>
      <c r="M369" s="217"/>
      <c r="N369" s="218"/>
      <c r="O369" s="87"/>
      <c r="P369" s="87"/>
      <c r="Q369" s="87"/>
      <c r="R369" s="87"/>
      <c r="S369" s="87"/>
      <c r="T369" s="88"/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T369" s="20" t="s">
        <v>156</v>
      </c>
      <c r="AU369" s="20" t="s">
        <v>84</v>
      </c>
    </row>
    <row r="370" s="13" customFormat="1">
      <c r="A370" s="13"/>
      <c r="B370" s="219"/>
      <c r="C370" s="220"/>
      <c r="D370" s="221" t="s">
        <v>158</v>
      </c>
      <c r="E370" s="222" t="s">
        <v>19</v>
      </c>
      <c r="F370" s="223" t="s">
        <v>551</v>
      </c>
      <c r="G370" s="220"/>
      <c r="H370" s="222" t="s">
        <v>19</v>
      </c>
      <c r="I370" s="224"/>
      <c r="J370" s="220"/>
      <c r="K370" s="220"/>
      <c r="L370" s="225"/>
      <c r="M370" s="226"/>
      <c r="N370" s="227"/>
      <c r="O370" s="227"/>
      <c r="P370" s="227"/>
      <c r="Q370" s="227"/>
      <c r="R370" s="227"/>
      <c r="S370" s="227"/>
      <c r="T370" s="228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29" t="s">
        <v>158</v>
      </c>
      <c r="AU370" s="229" t="s">
        <v>84</v>
      </c>
      <c r="AV370" s="13" t="s">
        <v>80</v>
      </c>
      <c r="AW370" s="13" t="s">
        <v>36</v>
      </c>
      <c r="AX370" s="13" t="s">
        <v>75</v>
      </c>
      <c r="AY370" s="229" t="s">
        <v>147</v>
      </c>
    </row>
    <row r="371" s="14" customFormat="1">
      <c r="A371" s="14"/>
      <c r="B371" s="230"/>
      <c r="C371" s="231"/>
      <c r="D371" s="221" t="s">
        <v>158</v>
      </c>
      <c r="E371" s="232" t="s">
        <v>19</v>
      </c>
      <c r="F371" s="233" t="s">
        <v>552</v>
      </c>
      <c r="G371" s="231"/>
      <c r="H371" s="234">
        <v>12.285</v>
      </c>
      <c r="I371" s="235"/>
      <c r="J371" s="231"/>
      <c r="K371" s="231"/>
      <c r="L371" s="236"/>
      <c r="M371" s="237"/>
      <c r="N371" s="238"/>
      <c r="O371" s="238"/>
      <c r="P371" s="238"/>
      <c r="Q371" s="238"/>
      <c r="R371" s="238"/>
      <c r="S371" s="238"/>
      <c r="T371" s="239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40" t="s">
        <v>158</v>
      </c>
      <c r="AU371" s="240" t="s">
        <v>84</v>
      </c>
      <c r="AV371" s="14" t="s">
        <v>84</v>
      </c>
      <c r="AW371" s="14" t="s">
        <v>36</v>
      </c>
      <c r="AX371" s="14" t="s">
        <v>75</v>
      </c>
      <c r="AY371" s="240" t="s">
        <v>147</v>
      </c>
    </row>
    <row r="372" s="16" customFormat="1">
      <c r="A372" s="16"/>
      <c r="B372" s="252"/>
      <c r="C372" s="253"/>
      <c r="D372" s="221" t="s">
        <v>158</v>
      </c>
      <c r="E372" s="254" t="s">
        <v>96</v>
      </c>
      <c r="F372" s="255" t="s">
        <v>183</v>
      </c>
      <c r="G372" s="253"/>
      <c r="H372" s="256">
        <v>12.285</v>
      </c>
      <c r="I372" s="257"/>
      <c r="J372" s="253"/>
      <c r="K372" s="253"/>
      <c r="L372" s="258"/>
      <c r="M372" s="259"/>
      <c r="N372" s="260"/>
      <c r="O372" s="260"/>
      <c r="P372" s="260"/>
      <c r="Q372" s="260"/>
      <c r="R372" s="260"/>
      <c r="S372" s="260"/>
      <c r="T372" s="261"/>
      <c r="U372" s="16"/>
      <c r="V372" s="16"/>
      <c r="W372" s="16"/>
      <c r="X372" s="16"/>
      <c r="Y372" s="16"/>
      <c r="Z372" s="16"/>
      <c r="AA372" s="16"/>
      <c r="AB372" s="16"/>
      <c r="AC372" s="16"/>
      <c r="AD372" s="16"/>
      <c r="AE372" s="16"/>
      <c r="AT372" s="262" t="s">
        <v>158</v>
      </c>
      <c r="AU372" s="262" t="s">
        <v>84</v>
      </c>
      <c r="AV372" s="16" t="s">
        <v>168</v>
      </c>
      <c r="AW372" s="16" t="s">
        <v>36</v>
      </c>
      <c r="AX372" s="16" t="s">
        <v>75</v>
      </c>
      <c r="AY372" s="262" t="s">
        <v>147</v>
      </c>
    </row>
    <row r="373" s="15" customFormat="1">
      <c r="A373" s="15"/>
      <c r="B373" s="241"/>
      <c r="C373" s="242"/>
      <c r="D373" s="221" t="s">
        <v>158</v>
      </c>
      <c r="E373" s="243" t="s">
        <v>19</v>
      </c>
      <c r="F373" s="244" t="s">
        <v>161</v>
      </c>
      <c r="G373" s="242"/>
      <c r="H373" s="245">
        <v>12.285</v>
      </c>
      <c r="I373" s="246"/>
      <c r="J373" s="242"/>
      <c r="K373" s="242"/>
      <c r="L373" s="247"/>
      <c r="M373" s="248"/>
      <c r="N373" s="249"/>
      <c r="O373" s="249"/>
      <c r="P373" s="249"/>
      <c r="Q373" s="249"/>
      <c r="R373" s="249"/>
      <c r="S373" s="249"/>
      <c r="T373" s="250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51" t="s">
        <v>158</v>
      </c>
      <c r="AU373" s="251" t="s">
        <v>84</v>
      </c>
      <c r="AV373" s="15" t="s">
        <v>154</v>
      </c>
      <c r="AW373" s="15" t="s">
        <v>36</v>
      </c>
      <c r="AX373" s="15" t="s">
        <v>80</v>
      </c>
      <c r="AY373" s="251" t="s">
        <v>147</v>
      </c>
    </row>
    <row r="374" s="2" customFormat="1" ht="16.5" customHeight="1">
      <c r="A374" s="41"/>
      <c r="B374" s="42"/>
      <c r="C374" s="263" t="s">
        <v>553</v>
      </c>
      <c r="D374" s="263" t="s">
        <v>314</v>
      </c>
      <c r="E374" s="264" t="s">
        <v>554</v>
      </c>
      <c r="F374" s="265" t="s">
        <v>555</v>
      </c>
      <c r="G374" s="266" t="s">
        <v>211</v>
      </c>
      <c r="H374" s="267">
        <v>0.0060000000000000001</v>
      </c>
      <c r="I374" s="268"/>
      <c r="J374" s="269">
        <f>ROUND(I374*H374,2)</f>
        <v>0</v>
      </c>
      <c r="K374" s="265" t="s">
        <v>153</v>
      </c>
      <c r="L374" s="270"/>
      <c r="M374" s="271" t="s">
        <v>19</v>
      </c>
      <c r="N374" s="272" t="s">
        <v>46</v>
      </c>
      <c r="O374" s="87"/>
      <c r="P374" s="210">
        <f>O374*H374</f>
        <v>0</v>
      </c>
      <c r="Q374" s="210">
        <v>1</v>
      </c>
      <c r="R374" s="210">
        <f>Q374*H374</f>
        <v>0.0060000000000000001</v>
      </c>
      <c r="S374" s="210">
        <v>0</v>
      </c>
      <c r="T374" s="211">
        <f>S374*H374</f>
        <v>0</v>
      </c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R374" s="212" t="s">
        <v>370</v>
      </c>
      <c r="AT374" s="212" t="s">
        <v>314</v>
      </c>
      <c r="AU374" s="212" t="s">
        <v>84</v>
      </c>
      <c r="AY374" s="20" t="s">
        <v>147</v>
      </c>
      <c r="BE374" s="213">
        <f>IF(N374="základní",J374,0)</f>
        <v>0</v>
      </c>
      <c r="BF374" s="213">
        <f>IF(N374="snížená",J374,0)</f>
        <v>0</v>
      </c>
      <c r="BG374" s="213">
        <f>IF(N374="zákl. přenesená",J374,0)</f>
        <v>0</v>
      </c>
      <c r="BH374" s="213">
        <f>IF(N374="sníž. přenesená",J374,0)</f>
        <v>0</v>
      </c>
      <c r="BI374" s="213">
        <f>IF(N374="nulová",J374,0)</f>
        <v>0</v>
      </c>
      <c r="BJ374" s="20" t="s">
        <v>80</v>
      </c>
      <c r="BK374" s="213">
        <f>ROUND(I374*H374,2)</f>
        <v>0</v>
      </c>
      <c r="BL374" s="20" t="s">
        <v>258</v>
      </c>
      <c r="BM374" s="212" t="s">
        <v>556</v>
      </c>
    </row>
    <row r="375" s="14" customFormat="1">
      <c r="A375" s="14"/>
      <c r="B375" s="230"/>
      <c r="C375" s="231"/>
      <c r="D375" s="221" t="s">
        <v>158</v>
      </c>
      <c r="E375" s="231"/>
      <c r="F375" s="233" t="s">
        <v>557</v>
      </c>
      <c r="G375" s="231"/>
      <c r="H375" s="234">
        <v>0.0060000000000000001</v>
      </c>
      <c r="I375" s="235"/>
      <c r="J375" s="231"/>
      <c r="K375" s="231"/>
      <c r="L375" s="236"/>
      <c r="M375" s="237"/>
      <c r="N375" s="238"/>
      <c r="O375" s="238"/>
      <c r="P375" s="238"/>
      <c r="Q375" s="238"/>
      <c r="R375" s="238"/>
      <c r="S375" s="238"/>
      <c r="T375" s="239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0" t="s">
        <v>158</v>
      </c>
      <c r="AU375" s="240" t="s">
        <v>84</v>
      </c>
      <c r="AV375" s="14" t="s">
        <v>84</v>
      </c>
      <c r="AW375" s="14" t="s">
        <v>4</v>
      </c>
      <c r="AX375" s="14" t="s">
        <v>80</v>
      </c>
      <c r="AY375" s="240" t="s">
        <v>147</v>
      </c>
    </row>
    <row r="376" s="2" customFormat="1" ht="16.5" customHeight="1">
      <c r="A376" s="41"/>
      <c r="B376" s="42"/>
      <c r="C376" s="201" t="s">
        <v>558</v>
      </c>
      <c r="D376" s="201" t="s">
        <v>149</v>
      </c>
      <c r="E376" s="202" t="s">
        <v>559</v>
      </c>
      <c r="F376" s="203" t="s">
        <v>560</v>
      </c>
      <c r="G376" s="204" t="s">
        <v>152</v>
      </c>
      <c r="H376" s="205">
        <v>9.2400000000000002</v>
      </c>
      <c r="I376" s="206"/>
      <c r="J376" s="207">
        <f>ROUND(I376*H376,2)</f>
        <v>0</v>
      </c>
      <c r="K376" s="203" t="s">
        <v>153</v>
      </c>
      <c r="L376" s="47"/>
      <c r="M376" s="208" t="s">
        <v>19</v>
      </c>
      <c r="N376" s="209" t="s">
        <v>46</v>
      </c>
      <c r="O376" s="87"/>
      <c r="P376" s="210">
        <f>O376*H376</f>
        <v>0</v>
      </c>
      <c r="Q376" s="210">
        <v>0.00040000000000000002</v>
      </c>
      <c r="R376" s="210">
        <f>Q376*H376</f>
        <v>0.0036960000000000001</v>
      </c>
      <c r="S376" s="210">
        <v>0</v>
      </c>
      <c r="T376" s="211">
        <f>S376*H376</f>
        <v>0</v>
      </c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R376" s="212" t="s">
        <v>258</v>
      </c>
      <c r="AT376" s="212" t="s">
        <v>149</v>
      </c>
      <c r="AU376" s="212" t="s">
        <v>84</v>
      </c>
      <c r="AY376" s="20" t="s">
        <v>147</v>
      </c>
      <c r="BE376" s="213">
        <f>IF(N376="základní",J376,0)</f>
        <v>0</v>
      </c>
      <c r="BF376" s="213">
        <f>IF(N376="snížená",J376,0)</f>
        <v>0</v>
      </c>
      <c r="BG376" s="213">
        <f>IF(N376="zákl. přenesená",J376,0)</f>
        <v>0</v>
      </c>
      <c r="BH376" s="213">
        <f>IF(N376="sníž. přenesená",J376,0)</f>
        <v>0</v>
      </c>
      <c r="BI376" s="213">
        <f>IF(N376="nulová",J376,0)</f>
        <v>0</v>
      </c>
      <c r="BJ376" s="20" t="s">
        <v>80</v>
      </c>
      <c r="BK376" s="213">
        <f>ROUND(I376*H376,2)</f>
        <v>0</v>
      </c>
      <c r="BL376" s="20" t="s">
        <v>258</v>
      </c>
      <c r="BM376" s="212" t="s">
        <v>561</v>
      </c>
    </row>
    <row r="377" s="2" customFormat="1">
      <c r="A377" s="41"/>
      <c r="B377" s="42"/>
      <c r="C377" s="43"/>
      <c r="D377" s="214" t="s">
        <v>156</v>
      </c>
      <c r="E377" s="43"/>
      <c r="F377" s="215" t="s">
        <v>562</v>
      </c>
      <c r="G377" s="43"/>
      <c r="H377" s="43"/>
      <c r="I377" s="216"/>
      <c r="J377" s="43"/>
      <c r="K377" s="43"/>
      <c r="L377" s="47"/>
      <c r="M377" s="217"/>
      <c r="N377" s="218"/>
      <c r="O377" s="87"/>
      <c r="P377" s="87"/>
      <c r="Q377" s="87"/>
      <c r="R377" s="87"/>
      <c r="S377" s="87"/>
      <c r="T377" s="88"/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T377" s="20" t="s">
        <v>156</v>
      </c>
      <c r="AU377" s="20" t="s">
        <v>84</v>
      </c>
    </row>
    <row r="378" s="13" customFormat="1">
      <c r="A378" s="13"/>
      <c r="B378" s="219"/>
      <c r="C378" s="220"/>
      <c r="D378" s="221" t="s">
        <v>158</v>
      </c>
      <c r="E378" s="222" t="s">
        <v>19</v>
      </c>
      <c r="F378" s="223" t="s">
        <v>563</v>
      </c>
      <c r="G378" s="220"/>
      <c r="H378" s="222" t="s">
        <v>19</v>
      </c>
      <c r="I378" s="224"/>
      <c r="J378" s="220"/>
      <c r="K378" s="220"/>
      <c r="L378" s="225"/>
      <c r="M378" s="226"/>
      <c r="N378" s="227"/>
      <c r="O378" s="227"/>
      <c r="P378" s="227"/>
      <c r="Q378" s="227"/>
      <c r="R378" s="227"/>
      <c r="S378" s="227"/>
      <c r="T378" s="228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29" t="s">
        <v>158</v>
      </c>
      <c r="AU378" s="229" t="s">
        <v>84</v>
      </c>
      <c r="AV378" s="13" t="s">
        <v>80</v>
      </c>
      <c r="AW378" s="13" t="s">
        <v>36</v>
      </c>
      <c r="AX378" s="13" t="s">
        <v>75</v>
      </c>
      <c r="AY378" s="229" t="s">
        <v>147</v>
      </c>
    </row>
    <row r="379" s="14" customFormat="1">
      <c r="A379" s="14"/>
      <c r="B379" s="230"/>
      <c r="C379" s="231"/>
      <c r="D379" s="221" t="s">
        <v>158</v>
      </c>
      <c r="E379" s="232" t="s">
        <v>19</v>
      </c>
      <c r="F379" s="233" t="s">
        <v>564</v>
      </c>
      <c r="G379" s="231"/>
      <c r="H379" s="234">
        <v>9.2400000000000002</v>
      </c>
      <c r="I379" s="235"/>
      <c r="J379" s="231"/>
      <c r="K379" s="231"/>
      <c r="L379" s="236"/>
      <c r="M379" s="237"/>
      <c r="N379" s="238"/>
      <c r="O379" s="238"/>
      <c r="P379" s="238"/>
      <c r="Q379" s="238"/>
      <c r="R379" s="238"/>
      <c r="S379" s="238"/>
      <c r="T379" s="239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40" t="s">
        <v>158</v>
      </c>
      <c r="AU379" s="240" t="s">
        <v>84</v>
      </c>
      <c r="AV379" s="14" t="s">
        <v>84</v>
      </c>
      <c r="AW379" s="14" t="s">
        <v>36</v>
      </c>
      <c r="AX379" s="14" t="s">
        <v>75</v>
      </c>
      <c r="AY379" s="240" t="s">
        <v>147</v>
      </c>
    </row>
    <row r="380" s="15" customFormat="1">
      <c r="A380" s="15"/>
      <c r="B380" s="241"/>
      <c r="C380" s="242"/>
      <c r="D380" s="221" t="s">
        <v>158</v>
      </c>
      <c r="E380" s="243" t="s">
        <v>19</v>
      </c>
      <c r="F380" s="244" t="s">
        <v>161</v>
      </c>
      <c r="G380" s="242"/>
      <c r="H380" s="245">
        <v>9.2400000000000002</v>
      </c>
      <c r="I380" s="246"/>
      <c r="J380" s="242"/>
      <c r="K380" s="242"/>
      <c r="L380" s="247"/>
      <c r="M380" s="248"/>
      <c r="N380" s="249"/>
      <c r="O380" s="249"/>
      <c r="P380" s="249"/>
      <c r="Q380" s="249"/>
      <c r="R380" s="249"/>
      <c r="S380" s="249"/>
      <c r="T380" s="250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51" t="s">
        <v>158</v>
      </c>
      <c r="AU380" s="251" t="s">
        <v>84</v>
      </c>
      <c r="AV380" s="15" t="s">
        <v>154</v>
      </c>
      <c r="AW380" s="15" t="s">
        <v>36</v>
      </c>
      <c r="AX380" s="15" t="s">
        <v>80</v>
      </c>
      <c r="AY380" s="251" t="s">
        <v>147</v>
      </c>
    </row>
    <row r="381" s="2" customFormat="1" ht="16.5" customHeight="1">
      <c r="A381" s="41"/>
      <c r="B381" s="42"/>
      <c r="C381" s="201" t="s">
        <v>565</v>
      </c>
      <c r="D381" s="201" t="s">
        <v>149</v>
      </c>
      <c r="E381" s="202" t="s">
        <v>566</v>
      </c>
      <c r="F381" s="203" t="s">
        <v>567</v>
      </c>
      <c r="G381" s="204" t="s">
        <v>152</v>
      </c>
      <c r="H381" s="205">
        <v>24.57</v>
      </c>
      <c r="I381" s="206"/>
      <c r="J381" s="207">
        <f>ROUND(I381*H381,2)</f>
        <v>0</v>
      </c>
      <c r="K381" s="203" t="s">
        <v>153</v>
      </c>
      <c r="L381" s="47"/>
      <c r="M381" s="208" t="s">
        <v>19</v>
      </c>
      <c r="N381" s="209" t="s">
        <v>46</v>
      </c>
      <c r="O381" s="87"/>
      <c r="P381" s="210">
        <f>O381*H381</f>
        <v>0</v>
      </c>
      <c r="Q381" s="210">
        <v>0.00040000000000000002</v>
      </c>
      <c r="R381" s="210">
        <f>Q381*H381</f>
        <v>0.0098279999999999999</v>
      </c>
      <c r="S381" s="210">
        <v>0</v>
      </c>
      <c r="T381" s="211">
        <f>S381*H381</f>
        <v>0</v>
      </c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R381" s="212" t="s">
        <v>258</v>
      </c>
      <c r="AT381" s="212" t="s">
        <v>149</v>
      </c>
      <c r="AU381" s="212" t="s">
        <v>84</v>
      </c>
      <c r="AY381" s="20" t="s">
        <v>147</v>
      </c>
      <c r="BE381" s="213">
        <f>IF(N381="základní",J381,0)</f>
        <v>0</v>
      </c>
      <c r="BF381" s="213">
        <f>IF(N381="snížená",J381,0)</f>
        <v>0</v>
      </c>
      <c r="BG381" s="213">
        <f>IF(N381="zákl. přenesená",J381,0)</f>
        <v>0</v>
      </c>
      <c r="BH381" s="213">
        <f>IF(N381="sníž. přenesená",J381,0)</f>
        <v>0</v>
      </c>
      <c r="BI381" s="213">
        <f>IF(N381="nulová",J381,0)</f>
        <v>0</v>
      </c>
      <c r="BJ381" s="20" t="s">
        <v>80</v>
      </c>
      <c r="BK381" s="213">
        <f>ROUND(I381*H381,2)</f>
        <v>0</v>
      </c>
      <c r="BL381" s="20" t="s">
        <v>258</v>
      </c>
      <c r="BM381" s="212" t="s">
        <v>568</v>
      </c>
    </row>
    <row r="382" s="2" customFormat="1">
      <c r="A382" s="41"/>
      <c r="B382" s="42"/>
      <c r="C382" s="43"/>
      <c r="D382" s="214" t="s">
        <v>156</v>
      </c>
      <c r="E382" s="43"/>
      <c r="F382" s="215" t="s">
        <v>569</v>
      </c>
      <c r="G382" s="43"/>
      <c r="H382" s="43"/>
      <c r="I382" s="216"/>
      <c r="J382" s="43"/>
      <c r="K382" s="43"/>
      <c r="L382" s="47"/>
      <c r="M382" s="217"/>
      <c r="N382" s="218"/>
      <c r="O382" s="87"/>
      <c r="P382" s="87"/>
      <c r="Q382" s="87"/>
      <c r="R382" s="87"/>
      <c r="S382" s="87"/>
      <c r="T382" s="88"/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T382" s="20" t="s">
        <v>156</v>
      </c>
      <c r="AU382" s="20" t="s">
        <v>84</v>
      </c>
    </row>
    <row r="383" s="13" customFormat="1">
      <c r="A383" s="13"/>
      <c r="B383" s="219"/>
      <c r="C383" s="220"/>
      <c r="D383" s="221" t="s">
        <v>158</v>
      </c>
      <c r="E383" s="222" t="s">
        <v>19</v>
      </c>
      <c r="F383" s="223" t="s">
        <v>563</v>
      </c>
      <c r="G383" s="220"/>
      <c r="H383" s="222" t="s">
        <v>19</v>
      </c>
      <c r="I383" s="224"/>
      <c r="J383" s="220"/>
      <c r="K383" s="220"/>
      <c r="L383" s="225"/>
      <c r="M383" s="226"/>
      <c r="N383" s="227"/>
      <c r="O383" s="227"/>
      <c r="P383" s="227"/>
      <c r="Q383" s="227"/>
      <c r="R383" s="227"/>
      <c r="S383" s="227"/>
      <c r="T383" s="228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29" t="s">
        <v>158</v>
      </c>
      <c r="AU383" s="229" t="s">
        <v>84</v>
      </c>
      <c r="AV383" s="13" t="s">
        <v>80</v>
      </c>
      <c r="AW383" s="13" t="s">
        <v>36</v>
      </c>
      <c r="AX383" s="13" t="s">
        <v>75</v>
      </c>
      <c r="AY383" s="229" t="s">
        <v>147</v>
      </c>
    </row>
    <row r="384" s="14" customFormat="1">
      <c r="A384" s="14"/>
      <c r="B384" s="230"/>
      <c r="C384" s="231"/>
      <c r="D384" s="221" t="s">
        <v>158</v>
      </c>
      <c r="E384" s="232" t="s">
        <v>19</v>
      </c>
      <c r="F384" s="233" t="s">
        <v>570</v>
      </c>
      <c r="G384" s="231"/>
      <c r="H384" s="234">
        <v>24.57</v>
      </c>
      <c r="I384" s="235"/>
      <c r="J384" s="231"/>
      <c r="K384" s="231"/>
      <c r="L384" s="236"/>
      <c r="M384" s="237"/>
      <c r="N384" s="238"/>
      <c r="O384" s="238"/>
      <c r="P384" s="238"/>
      <c r="Q384" s="238"/>
      <c r="R384" s="238"/>
      <c r="S384" s="238"/>
      <c r="T384" s="239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0" t="s">
        <v>158</v>
      </c>
      <c r="AU384" s="240" t="s">
        <v>84</v>
      </c>
      <c r="AV384" s="14" t="s">
        <v>84</v>
      </c>
      <c r="AW384" s="14" t="s">
        <v>36</v>
      </c>
      <c r="AX384" s="14" t="s">
        <v>75</v>
      </c>
      <c r="AY384" s="240" t="s">
        <v>147</v>
      </c>
    </row>
    <row r="385" s="15" customFormat="1">
      <c r="A385" s="15"/>
      <c r="B385" s="241"/>
      <c r="C385" s="242"/>
      <c r="D385" s="221" t="s">
        <v>158</v>
      </c>
      <c r="E385" s="243" t="s">
        <v>19</v>
      </c>
      <c r="F385" s="244" t="s">
        <v>161</v>
      </c>
      <c r="G385" s="242"/>
      <c r="H385" s="245">
        <v>24.57</v>
      </c>
      <c r="I385" s="246"/>
      <c r="J385" s="242"/>
      <c r="K385" s="242"/>
      <c r="L385" s="247"/>
      <c r="M385" s="248"/>
      <c r="N385" s="249"/>
      <c r="O385" s="249"/>
      <c r="P385" s="249"/>
      <c r="Q385" s="249"/>
      <c r="R385" s="249"/>
      <c r="S385" s="249"/>
      <c r="T385" s="250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51" t="s">
        <v>158</v>
      </c>
      <c r="AU385" s="251" t="s">
        <v>84</v>
      </c>
      <c r="AV385" s="15" t="s">
        <v>154</v>
      </c>
      <c r="AW385" s="15" t="s">
        <v>36</v>
      </c>
      <c r="AX385" s="15" t="s">
        <v>80</v>
      </c>
      <c r="AY385" s="251" t="s">
        <v>147</v>
      </c>
    </row>
    <row r="386" s="2" customFormat="1" ht="24.15" customHeight="1">
      <c r="A386" s="41"/>
      <c r="B386" s="42"/>
      <c r="C386" s="263" t="s">
        <v>571</v>
      </c>
      <c r="D386" s="263" t="s">
        <v>314</v>
      </c>
      <c r="E386" s="264" t="s">
        <v>572</v>
      </c>
      <c r="F386" s="265" t="s">
        <v>573</v>
      </c>
      <c r="G386" s="266" t="s">
        <v>152</v>
      </c>
      <c r="H386" s="267">
        <v>20.286000000000001</v>
      </c>
      <c r="I386" s="268"/>
      <c r="J386" s="269">
        <f>ROUND(I386*H386,2)</f>
        <v>0</v>
      </c>
      <c r="K386" s="265" t="s">
        <v>153</v>
      </c>
      <c r="L386" s="270"/>
      <c r="M386" s="271" t="s">
        <v>19</v>
      </c>
      <c r="N386" s="272" t="s">
        <v>46</v>
      </c>
      <c r="O386" s="87"/>
      <c r="P386" s="210">
        <f>O386*H386</f>
        <v>0</v>
      </c>
      <c r="Q386" s="210">
        <v>0.0054000000000000003</v>
      </c>
      <c r="R386" s="210">
        <f>Q386*H386</f>
        <v>0.10954440000000001</v>
      </c>
      <c r="S386" s="210">
        <v>0</v>
      </c>
      <c r="T386" s="211">
        <f>S386*H386</f>
        <v>0</v>
      </c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R386" s="212" t="s">
        <v>370</v>
      </c>
      <c r="AT386" s="212" t="s">
        <v>314</v>
      </c>
      <c r="AU386" s="212" t="s">
        <v>84</v>
      </c>
      <c r="AY386" s="20" t="s">
        <v>147</v>
      </c>
      <c r="BE386" s="213">
        <f>IF(N386="základní",J386,0)</f>
        <v>0</v>
      </c>
      <c r="BF386" s="213">
        <f>IF(N386="snížená",J386,0)</f>
        <v>0</v>
      </c>
      <c r="BG386" s="213">
        <f>IF(N386="zákl. přenesená",J386,0)</f>
        <v>0</v>
      </c>
      <c r="BH386" s="213">
        <f>IF(N386="sníž. přenesená",J386,0)</f>
        <v>0</v>
      </c>
      <c r="BI386" s="213">
        <f>IF(N386="nulová",J386,0)</f>
        <v>0</v>
      </c>
      <c r="BJ386" s="20" t="s">
        <v>80</v>
      </c>
      <c r="BK386" s="213">
        <f>ROUND(I386*H386,2)</f>
        <v>0</v>
      </c>
      <c r="BL386" s="20" t="s">
        <v>258</v>
      </c>
      <c r="BM386" s="212" t="s">
        <v>574</v>
      </c>
    </row>
    <row r="387" s="13" customFormat="1">
      <c r="A387" s="13"/>
      <c r="B387" s="219"/>
      <c r="C387" s="220"/>
      <c r="D387" s="221" t="s">
        <v>158</v>
      </c>
      <c r="E387" s="222" t="s">
        <v>19</v>
      </c>
      <c r="F387" s="223" t="s">
        <v>563</v>
      </c>
      <c r="G387" s="220"/>
      <c r="H387" s="222" t="s">
        <v>19</v>
      </c>
      <c r="I387" s="224"/>
      <c r="J387" s="220"/>
      <c r="K387" s="220"/>
      <c r="L387" s="225"/>
      <c r="M387" s="226"/>
      <c r="N387" s="227"/>
      <c r="O387" s="227"/>
      <c r="P387" s="227"/>
      <c r="Q387" s="227"/>
      <c r="R387" s="227"/>
      <c r="S387" s="227"/>
      <c r="T387" s="228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29" t="s">
        <v>158</v>
      </c>
      <c r="AU387" s="229" t="s">
        <v>84</v>
      </c>
      <c r="AV387" s="13" t="s">
        <v>80</v>
      </c>
      <c r="AW387" s="13" t="s">
        <v>36</v>
      </c>
      <c r="AX387" s="13" t="s">
        <v>75</v>
      </c>
      <c r="AY387" s="229" t="s">
        <v>147</v>
      </c>
    </row>
    <row r="388" s="14" customFormat="1">
      <c r="A388" s="14"/>
      <c r="B388" s="230"/>
      <c r="C388" s="231"/>
      <c r="D388" s="221" t="s">
        <v>158</v>
      </c>
      <c r="E388" s="232" t="s">
        <v>19</v>
      </c>
      <c r="F388" s="233" t="s">
        <v>94</v>
      </c>
      <c r="G388" s="231"/>
      <c r="H388" s="234">
        <v>4.6200000000000001</v>
      </c>
      <c r="I388" s="235"/>
      <c r="J388" s="231"/>
      <c r="K388" s="231"/>
      <c r="L388" s="236"/>
      <c r="M388" s="237"/>
      <c r="N388" s="238"/>
      <c r="O388" s="238"/>
      <c r="P388" s="238"/>
      <c r="Q388" s="238"/>
      <c r="R388" s="238"/>
      <c r="S388" s="238"/>
      <c r="T388" s="239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0" t="s">
        <v>158</v>
      </c>
      <c r="AU388" s="240" t="s">
        <v>84</v>
      </c>
      <c r="AV388" s="14" t="s">
        <v>84</v>
      </c>
      <c r="AW388" s="14" t="s">
        <v>36</v>
      </c>
      <c r="AX388" s="14" t="s">
        <v>75</v>
      </c>
      <c r="AY388" s="240" t="s">
        <v>147</v>
      </c>
    </row>
    <row r="389" s="14" customFormat="1">
      <c r="A389" s="14"/>
      <c r="B389" s="230"/>
      <c r="C389" s="231"/>
      <c r="D389" s="221" t="s">
        <v>158</v>
      </c>
      <c r="E389" s="232" t="s">
        <v>19</v>
      </c>
      <c r="F389" s="233" t="s">
        <v>96</v>
      </c>
      <c r="G389" s="231"/>
      <c r="H389" s="234">
        <v>12.285</v>
      </c>
      <c r="I389" s="235"/>
      <c r="J389" s="231"/>
      <c r="K389" s="231"/>
      <c r="L389" s="236"/>
      <c r="M389" s="237"/>
      <c r="N389" s="238"/>
      <c r="O389" s="238"/>
      <c r="P389" s="238"/>
      <c r="Q389" s="238"/>
      <c r="R389" s="238"/>
      <c r="S389" s="238"/>
      <c r="T389" s="239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0" t="s">
        <v>158</v>
      </c>
      <c r="AU389" s="240" t="s">
        <v>84</v>
      </c>
      <c r="AV389" s="14" t="s">
        <v>84</v>
      </c>
      <c r="AW389" s="14" t="s">
        <v>36</v>
      </c>
      <c r="AX389" s="14" t="s">
        <v>75</v>
      </c>
      <c r="AY389" s="240" t="s">
        <v>147</v>
      </c>
    </row>
    <row r="390" s="15" customFormat="1">
      <c r="A390" s="15"/>
      <c r="B390" s="241"/>
      <c r="C390" s="242"/>
      <c r="D390" s="221" t="s">
        <v>158</v>
      </c>
      <c r="E390" s="243" t="s">
        <v>19</v>
      </c>
      <c r="F390" s="244" t="s">
        <v>161</v>
      </c>
      <c r="G390" s="242"/>
      <c r="H390" s="245">
        <v>16.905000000000001</v>
      </c>
      <c r="I390" s="246"/>
      <c r="J390" s="242"/>
      <c r="K390" s="242"/>
      <c r="L390" s="247"/>
      <c r="M390" s="248"/>
      <c r="N390" s="249"/>
      <c r="O390" s="249"/>
      <c r="P390" s="249"/>
      <c r="Q390" s="249"/>
      <c r="R390" s="249"/>
      <c r="S390" s="249"/>
      <c r="T390" s="250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51" t="s">
        <v>158</v>
      </c>
      <c r="AU390" s="251" t="s">
        <v>84</v>
      </c>
      <c r="AV390" s="15" t="s">
        <v>154</v>
      </c>
      <c r="AW390" s="15" t="s">
        <v>36</v>
      </c>
      <c r="AX390" s="15" t="s">
        <v>80</v>
      </c>
      <c r="AY390" s="251" t="s">
        <v>147</v>
      </c>
    </row>
    <row r="391" s="14" customFormat="1">
      <c r="A391" s="14"/>
      <c r="B391" s="230"/>
      <c r="C391" s="231"/>
      <c r="D391" s="221" t="s">
        <v>158</v>
      </c>
      <c r="E391" s="231"/>
      <c r="F391" s="233" t="s">
        <v>575</v>
      </c>
      <c r="G391" s="231"/>
      <c r="H391" s="234">
        <v>20.286000000000001</v>
      </c>
      <c r="I391" s="235"/>
      <c r="J391" s="231"/>
      <c r="K391" s="231"/>
      <c r="L391" s="236"/>
      <c r="M391" s="237"/>
      <c r="N391" s="238"/>
      <c r="O391" s="238"/>
      <c r="P391" s="238"/>
      <c r="Q391" s="238"/>
      <c r="R391" s="238"/>
      <c r="S391" s="238"/>
      <c r="T391" s="239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0" t="s">
        <v>158</v>
      </c>
      <c r="AU391" s="240" t="s">
        <v>84</v>
      </c>
      <c r="AV391" s="14" t="s">
        <v>84</v>
      </c>
      <c r="AW391" s="14" t="s">
        <v>4</v>
      </c>
      <c r="AX391" s="14" t="s">
        <v>80</v>
      </c>
      <c r="AY391" s="240" t="s">
        <v>147</v>
      </c>
    </row>
    <row r="392" s="2" customFormat="1" ht="24.15" customHeight="1">
      <c r="A392" s="41"/>
      <c r="B392" s="42"/>
      <c r="C392" s="263" t="s">
        <v>576</v>
      </c>
      <c r="D392" s="263" t="s">
        <v>314</v>
      </c>
      <c r="E392" s="264" t="s">
        <v>577</v>
      </c>
      <c r="F392" s="265" t="s">
        <v>578</v>
      </c>
      <c r="G392" s="266" t="s">
        <v>152</v>
      </c>
      <c r="H392" s="267">
        <v>20.286000000000001</v>
      </c>
      <c r="I392" s="268"/>
      <c r="J392" s="269">
        <f>ROUND(I392*H392,2)</f>
        <v>0</v>
      </c>
      <c r="K392" s="265" t="s">
        <v>153</v>
      </c>
      <c r="L392" s="270"/>
      <c r="M392" s="271" t="s">
        <v>19</v>
      </c>
      <c r="N392" s="272" t="s">
        <v>46</v>
      </c>
      <c r="O392" s="87"/>
      <c r="P392" s="210">
        <f>O392*H392</f>
        <v>0</v>
      </c>
      <c r="Q392" s="210">
        <v>0.0053</v>
      </c>
      <c r="R392" s="210">
        <f>Q392*H392</f>
        <v>0.10751580000000001</v>
      </c>
      <c r="S392" s="210">
        <v>0</v>
      </c>
      <c r="T392" s="211">
        <f>S392*H392</f>
        <v>0</v>
      </c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R392" s="212" t="s">
        <v>370</v>
      </c>
      <c r="AT392" s="212" t="s">
        <v>314</v>
      </c>
      <c r="AU392" s="212" t="s">
        <v>84</v>
      </c>
      <c r="AY392" s="20" t="s">
        <v>147</v>
      </c>
      <c r="BE392" s="213">
        <f>IF(N392="základní",J392,0)</f>
        <v>0</v>
      </c>
      <c r="BF392" s="213">
        <f>IF(N392="snížená",J392,0)</f>
        <v>0</v>
      </c>
      <c r="BG392" s="213">
        <f>IF(N392="zákl. přenesená",J392,0)</f>
        <v>0</v>
      </c>
      <c r="BH392" s="213">
        <f>IF(N392="sníž. přenesená",J392,0)</f>
        <v>0</v>
      </c>
      <c r="BI392" s="213">
        <f>IF(N392="nulová",J392,0)</f>
        <v>0</v>
      </c>
      <c r="BJ392" s="20" t="s">
        <v>80</v>
      </c>
      <c r="BK392" s="213">
        <f>ROUND(I392*H392,2)</f>
        <v>0</v>
      </c>
      <c r="BL392" s="20" t="s">
        <v>258</v>
      </c>
      <c r="BM392" s="212" t="s">
        <v>579</v>
      </c>
    </row>
    <row r="393" s="13" customFormat="1">
      <c r="A393" s="13"/>
      <c r="B393" s="219"/>
      <c r="C393" s="220"/>
      <c r="D393" s="221" t="s">
        <v>158</v>
      </c>
      <c r="E393" s="222" t="s">
        <v>19</v>
      </c>
      <c r="F393" s="223" t="s">
        <v>563</v>
      </c>
      <c r="G393" s="220"/>
      <c r="H393" s="222" t="s">
        <v>19</v>
      </c>
      <c r="I393" s="224"/>
      <c r="J393" s="220"/>
      <c r="K393" s="220"/>
      <c r="L393" s="225"/>
      <c r="M393" s="226"/>
      <c r="N393" s="227"/>
      <c r="O393" s="227"/>
      <c r="P393" s="227"/>
      <c r="Q393" s="227"/>
      <c r="R393" s="227"/>
      <c r="S393" s="227"/>
      <c r="T393" s="228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29" t="s">
        <v>158</v>
      </c>
      <c r="AU393" s="229" t="s">
        <v>84</v>
      </c>
      <c r="AV393" s="13" t="s">
        <v>80</v>
      </c>
      <c r="AW393" s="13" t="s">
        <v>36</v>
      </c>
      <c r="AX393" s="13" t="s">
        <v>75</v>
      </c>
      <c r="AY393" s="229" t="s">
        <v>147</v>
      </c>
    </row>
    <row r="394" s="14" customFormat="1">
      <c r="A394" s="14"/>
      <c r="B394" s="230"/>
      <c r="C394" s="231"/>
      <c r="D394" s="221" t="s">
        <v>158</v>
      </c>
      <c r="E394" s="232" t="s">
        <v>19</v>
      </c>
      <c r="F394" s="233" t="s">
        <v>94</v>
      </c>
      <c r="G394" s="231"/>
      <c r="H394" s="234">
        <v>4.6200000000000001</v>
      </c>
      <c r="I394" s="235"/>
      <c r="J394" s="231"/>
      <c r="K394" s="231"/>
      <c r="L394" s="236"/>
      <c r="M394" s="237"/>
      <c r="N394" s="238"/>
      <c r="O394" s="238"/>
      <c r="P394" s="238"/>
      <c r="Q394" s="238"/>
      <c r="R394" s="238"/>
      <c r="S394" s="238"/>
      <c r="T394" s="239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40" t="s">
        <v>158</v>
      </c>
      <c r="AU394" s="240" t="s">
        <v>84</v>
      </c>
      <c r="AV394" s="14" t="s">
        <v>84</v>
      </c>
      <c r="AW394" s="14" t="s">
        <v>36</v>
      </c>
      <c r="AX394" s="14" t="s">
        <v>75</v>
      </c>
      <c r="AY394" s="240" t="s">
        <v>147</v>
      </c>
    </row>
    <row r="395" s="14" customFormat="1">
      <c r="A395" s="14"/>
      <c r="B395" s="230"/>
      <c r="C395" s="231"/>
      <c r="D395" s="221" t="s">
        <v>158</v>
      </c>
      <c r="E395" s="232" t="s">
        <v>19</v>
      </c>
      <c r="F395" s="233" t="s">
        <v>96</v>
      </c>
      <c r="G395" s="231"/>
      <c r="H395" s="234">
        <v>12.285</v>
      </c>
      <c r="I395" s="235"/>
      <c r="J395" s="231"/>
      <c r="K395" s="231"/>
      <c r="L395" s="236"/>
      <c r="M395" s="237"/>
      <c r="N395" s="238"/>
      <c r="O395" s="238"/>
      <c r="P395" s="238"/>
      <c r="Q395" s="238"/>
      <c r="R395" s="238"/>
      <c r="S395" s="238"/>
      <c r="T395" s="239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0" t="s">
        <v>158</v>
      </c>
      <c r="AU395" s="240" t="s">
        <v>84</v>
      </c>
      <c r="AV395" s="14" t="s">
        <v>84</v>
      </c>
      <c r="AW395" s="14" t="s">
        <v>36</v>
      </c>
      <c r="AX395" s="14" t="s">
        <v>75</v>
      </c>
      <c r="AY395" s="240" t="s">
        <v>147</v>
      </c>
    </row>
    <row r="396" s="15" customFormat="1">
      <c r="A396" s="15"/>
      <c r="B396" s="241"/>
      <c r="C396" s="242"/>
      <c r="D396" s="221" t="s">
        <v>158</v>
      </c>
      <c r="E396" s="243" t="s">
        <v>19</v>
      </c>
      <c r="F396" s="244" t="s">
        <v>161</v>
      </c>
      <c r="G396" s="242"/>
      <c r="H396" s="245">
        <v>16.905000000000001</v>
      </c>
      <c r="I396" s="246"/>
      <c r="J396" s="242"/>
      <c r="K396" s="242"/>
      <c r="L396" s="247"/>
      <c r="M396" s="248"/>
      <c r="N396" s="249"/>
      <c r="O396" s="249"/>
      <c r="P396" s="249"/>
      <c r="Q396" s="249"/>
      <c r="R396" s="249"/>
      <c r="S396" s="249"/>
      <c r="T396" s="250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51" t="s">
        <v>158</v>
      </c>
      <c r="AU396" s="251" t="s">
        <v>84</v>
      </c>
      <c r="AV396" s="15" t="s">
        <v>154</v>
      </c>
      <c r="AW396" s="15" t="s">
        <v>36</v>
      </c>
      <c r="AX396" s="15" t="s">
        <v>80</v>
      </c>
      <c r="AY396" s="251" t="s">
        <v>147</v>
      </c>
    </row>
    <row r="397" s="14" customFormat="1">
      <c r="A397" s="14"/>
      <c r="B397" s="230"/>
      <c r="C397" s="231"/>
      <c r="D397" s="221" t="s">
        <v>158</v>
      </c>
      <c r="E397" s="231"/>
      <c r="F397" s="233" t="s">
        <v>575</v>
      </c>
      <c r="G397" s="231"/>
      <c r="H397" s="234">
        <v>20.286000000000001</v>
      </c>
      <c r="I397" s="235"/>
      <c r="J397" s="231"/>
      <c r="K397" s="231"/>
      <c r="L397" s="236"/>
      <c r="M397" s="237"/>
      <c r="N397" s="238"/>
      <c r="O397" s="238"/>
      <c r="P397" s="238"/>
      <c r="Q397" s="238"/>
      <c r="R397" s="238"/>
      <c r="S397" s="238"/>
      <c r="T397" s="239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40" t="s">
        <v>158</v>
      </c>
      <c r="AU397" s="240" t="s">
        <v>84</v>
      </c>
      <c r="AV397" s="14" t="s">
        <v>84</v>
      </c>
      <c r="AW397" s="14" t="s">
        <v>4</v>
      </c>
      <c r="AX397" s="14" t="s">
        <v>80</v>
      </c>
      <c r="AY397" s="240" t="s">
        <v>147</v>
      </c>
    </row>
    <row r="398" s="2" customFormat="1" ht="16.5" customHeight="1">
      <c r="A398" s="41"/>
      <c r="B398" s="42"/>
      <c r="C398" s="201" t="s">
        <v>580</v>
      </c>
      <c r="D398" s="201" t="s">
        <v>149</v>
      </c>
      <c r="E398" s="202" t="s">
        <v>581</v>
      </c>
      <c r="F398" s="203" t="s">
        <v>582</v>
      </c>
      <c r="G398" s="204" t="s">
        <v>194</v>
      </c>
      <c r="H398" s="205">
        <v>1</v>
      </c>
      <c r="I398" s="206"/>
      <c r="J398" s="207">
        <f>ROUND(I398*H398,2)</f>
        <v>0</v>
      </c>
      <c r="K398" s="203" t="s">
        <v>195</v>
      </c>
      <c r="L398" s="47"/>
      <c r="M398" s="208" t="s">
        <v>19</v>
      </c>
      <c r="N398" s="209" t="s">
        <v>46</v>
      </c>
      <c r="O398" s="87"/>
      <c r="P398" s="210">
        <f>O398*H398</f>
        <v>0</v>
      </c>
      <c r="Q398" s="210">
        <v>0.00040000000000000002</v>
      </c>
      <c r="R398" s="210">
        <f>Q398*H398</f>
        <v>0.00040000000000000002</v>
      </c>
      <c r="S398" s="210">
        <v>0</v>
      </c>
      <c r="T398" s="211">
        <f>S398*H398</f>
        <v>0</v>
      </c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R398" s="212" t="s">
        <v>258</v>
      </c>
      <c r="AT398" s="212" t="s">
        <v>149</v>
      </c>
      <c r="AU398" s="212" t="s">
        <v>84</v>
      </c>
      <c r="AY398" s="20" t="s">
        <v>147</v>
      </c>
      <c r="BE398" s="213">
        <f>IF(N398="základní",J398,0)</f>
        <v>0</v>
      </c>
      <c r="BF398" s="213">
        <f>IF(N398="snížená",J398,0)</f>
        <v>0</v>
      </c>
      <c r="BG398" s="213">
        <f>IF(N398="zákl. přenesená",J398,0)</f>
        <v>0</v>
      </c>
      <c r="BH398" s="213">
        <f>IF(N398="sníž. přenesená",J398,0)</f>
        <v>0</v>
      </c>
      <c r="BI398" s="213">
        <f>IF(N398="nulová",J398,0)</f>
        <v>0</v>
      </c>
      <c r="BJ398" s="20" t="s">
        <v>80</v>
      </c>
      <c r="BK398" s="213">
        <f>ROUND(I398*H398,2)</f>
        <v>0</v>
      </c>
      <c r="BL398" s="20" t="s">
        <v>258</v>
      </c>
      <c r="BM398" s="212" t="s">
        <v>583</v>
      </c>
    </row>
    <row r="399" s="2" customFormat="1" ht="33" customHeight="1">
      <c r="A399" s="41"/>
      <c r="B399" s="42"/>
      <c r="C399" s="201" t="s">
        <v>584</v>
      </c>
      <c r="D399" s="201" t="s">
        <v>149</v>
      </c>
      <c r="E399" s="202" t="s">
        <v>585</v>
      </c>
      <c r="F399" s="203" t="s">
        <v>586</v>
      </c>
      <c r="G399" s="204" t="s">
        <v>211</v>
      </c>
      <c r="H399" s="205">
        <v>0.23699999999999999</v>
      </c>
      <c r="I399" s="206"/>
      <c r="J399" s="207">
        <f>ROUND(I399*H399,2)</f>
        <v>0</v>
      </c>
      <c r="K399" s="203" t="s">
        <v>153</v>
      </c>
      <c r="L399" s="47"/>
      <c r="M399" s="208" t="s">
        <v>19</v>
      </c>
      <c r="N399" s="209" t="s">
        <v>46</v>
      </c>
      <c r="O399" s="87"/>
      <c r="P399" s="210">
        <f>O399*H399</f>
        <v>0</v>
      </c>
      <c r="Q399" s="210">
        <v>0</v>
      </c>
      <c r="R399" s="210">
        <f>Q399*H399</f>
        <v>0</v>
      </c>
      <c r="S399" s="210">
        <v>0</v>
      </c>
      <c r="T399" s="211">
        <f>S399*H399</f>
        <v>0</v>
      </c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R399" s="212" t="s">
        <v>258</v>
      </c>
      <c r="AT399" s="212" t="s">
        <v>149</v>
      </c>
      <c r="AU399" s="212" t="s">
        <v>84</v>
      </c>
      <c r="AY399" s="20" t="s">
        <v>147</v>
      </c>
      <c r="BE399" s="213">
        <f>IF(N399="základní",J399,0)</f>
        <v>0</v>
      </c>
      <c r="BF399" s="213">
        <f>IF(N399="snížená",J399,0)</f>
        <v>0</v>
      </c>
      <c r="BG399" s="213">
        <f>IF(N399="zákl. přenesená",J399,0)</f>
        <v>0</v>
      </c>
      <c r="BH399" s="213">
        <f>IF(N399="sníž. přenesená",J399,0)</f>
        <v>0</v>
      </c>
      <c r="BI399" s="213">
        <f>IF(N399="nulová",J399,0)</f>
        <v>0</v>
      </c>
      <c r="BJ399" s="20" t="s">
        <v>80</v>
      </c>
      <c r="BK399" s="213">
        <f>ROUND(I399*H399,2)</f>
        <v>0</v>
      </c>
      <c r="BL399" s="20" t="s">
        <v>258</v>
      </c>
      <c r="BM399" s="212" t="s">
        <v>587</v>
      </c>
    </row>
    <row r="400" s="2" customFormat="1">
      <c r="A400" s="41"/>
      <c r="B400" s="42"/>
      <c r="C400" s="43"/>
      <c r="D400" s="214" t="s">
        <v>156</v>
      </c>
      <c r="E400" s="43"/>
      <c r="F400" s="215" t="s">
        <v>588</v>
      </c>
      <c r="G400" s="43"/>
      <c r="H400" s="43"/>
      <c r="I400" s="216"/>
      <c r="J400" s="43"/>
      <c r="K400" s="43"/>
      <c r="L400" s="47"/>
      <c r="M400" s="217"/>
      <c r="N400" s="218"/>
      <c r="O400" s="87"/>
      <c r="P400" s="87"/>
      <c r="Q400" s="87"/>
      <c r="R400" s="87"/>
      <c r="S400" s="87"/>
      <c r="T400" s="88"/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T400" s="20" t="s">
        <v>156</v>
      </c>
      <c r="AU400" s="20" t="s">
        <v>84</v>
      </c>
    </row>
    <row r="401" s="12" customFormat="1" ht="22.8" customHeight="1">
      <c r="A401" s="12"/>
      <c r="B401" s="185"/>
      <c r="C401" s="186"/>
      <c r="D401" s="187" t="s">
        <v>74</v>
      </c>
      <c r="E401" s="199" t="s">
        <v>589</v>
      </c>
      <c r="F401" s="199" t="s">
        <v>590</v>
      </c>
      <c r="G401" s="186"/>
      <c r="H401" s="186"/>
      <c r="I401" s="189"/>
      <c r="J401" s="200">
        <f>BK401</f>
        <v>0</v>
      </c>
      <c r="K401" s="186"/>
      <c r="L401" s="191"/>
      <c r="M401" s="192"/>
      <c r="N401" s="193"/>
      <c r="O401" s="193"/>
      <c r="P401" s="194">
        <f>P402</f>
        <v>0</v>
      </c>
      <c r="Q401" s="193"/>
      <c r="R401" s="194">
        <f>R402</f>
        <v>0</v>
      </c>
      <c r="S401" s="193"/>
      <c r="T401" s="195">
        <f>T402</f>
        <v>0</v>
      </c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R401" s="196" t="s">
        <v>84</v>
      </c>
      <c r="AT401" s="197" t="s">
        <v>74</v>
      </c>
      <c r="AU401" s="197" t="s">
        <v>80</v>
      </c>
      <c r="AY401" s="196" t="s">
        <v>147</v>
      </c>
      <c r="BK401" s="198">
        <f>BK402</f>
        <v>0</v>
      </c>
    </row>
    <row r="402" s="2" customFormat="1" ht="16.5" customHeight="1">
      <c r="A402" s="41"/>
      <c r="B402" s="42"/>
      <c r="C402" s="201" t="s">
        <v>591</v>
      </c>
      <c r="D402" s="201" t="s">
        <v>149</v>
      </c>
      <c r="E402" s="202" t="s">
        <v>592</v>
      </c>
      <c r="F402" s="203" t="s">
        <v>593</v>
      </c>
      <c r="G402" s="204" t="s">
        <v>194</v>
      </c>
      <c r="H402" s="205">
        <v>1</v>
      </c>
      <c r="I402" s="206"/>
      <c r="J402" s="207">
        <f>ROUND(I402*H402,2)</f>
        <v>0</v>
      </c>
      <c r="K402" s="203" t="s">
        <v>195</v>
      </c>
      <c r="L402" s="47"/>
      <c r="M402" s="208" t="s">
        <v>19</v>
      </c>
      <c r="N402" s="209" t="s">
        <v>46</v>
      </c>
      <c r="O402" s="87"/>
      <c r="P402" s="210">
        <f>O402*H402</f>
        <v>0</v>
      </c>
      <c r="Q402" s="210">
        <v>0</v>
      </c>
      <c r="R402" s="210">
        <f>Q402*H402</f>
        <v>0</v>
      </c>
      <c r="S402" s="210">
        <v>0</v>
      </c>
      <c r="T402" s="211">
        <f>S402*H402</f>
        <v>0</v>
      </c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R402" s="212" t="s">
        <v>258</v>
      </c>
      <c r="AT402" s="212" t="s">
        <v>149</v>
      </c>
      <c r="AU402" s="212" t="s">
        <v>84</v>
      </c>
      <c r="AY402" s="20" t="s">
        <v>147</v>
      </c>
      <c r="BE402" s="213">
        <f>IF(N402="základní",J402,0)</f>
        <v>0</v>
      </c>
      <c r="BF402" s="213">
        <f>IF(N402="snížená",J402,0)</f>
        <v>0</v>
      </c>
      <c r="BG402" s="213">
        <f>IF(N402="zákl. přenesená",J402,0)</f>
        <v>0</v>
      </c>
      <c r="BH402" s="213">
        <f>IF(N402="sníž. přenesená",J402,0)</f>
        <v>0</v>
      </c>
      <c r="BI402" s="213">
        <f>IF(N402="nulová",J402,0)</f>
        <v>0</v>
      </c>
      <c r="BJ402" s="20" t="s">
        <v>80</v>
      </c>
      <c r="BK402" s="213">
        <f>ROUND(I402*H402,2)</f>
        <v>0</v>
      </c>
      <c r="BL402" s="20" t="s">
        <v>258</v>
      </c>
      <c r="BM402" s="212" t="s">
        <v>594</v>
      </c>
    </row>
    <row r="403" s="12" customFormat="1" ht="22.8" customHeight="1">
      <c r="A403" s="12"/>
      <c r="B403" s="185"/>
      <c r="C403" s="186"/>
      <c r="D403" s="187" t="s">
        <v>74</v>
      </c>
      <c r="E403" s="199" t="s">
        <v>595</v>
      </c>
      <c r="F403" s="199" t="s">
        <v>596</v>
      </c>
      <c r="G403" s="186"/>
      <c r="H403" s="186"/>
      <c r="I403" s="189"/>
      <c r="J403" s="200">
        <f>BK403</f>
        <v>0</v>
      </c>
      <c r="K403" s="186"/>
      <c r="L403" s="191"/>
      <c r="M403" s="192"/>
      <c r="N403" s="193"/>
      <c r="O403" s="193"/>
      <c r="P403" s="194">
        <f>SUM(P404:P458)</f>
        <v>0</v>
      </c>
      <c r="Q403" s="193"/>
      <c r="R403" s="194">
        <f>SUM(R404:R458)</f>
        <v>0.5859006000000001</v>
      </c>
      <c r="S403" s="193"/>
      <c r="T403" s="195">
        <f>SUM(T404:T458)</f>
        <v>0.19887279999999999</v>
      </c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R403" s="196" t="s">
        <v>84</v>
      </c>
      <c r="AT403" s="197" t="s">
        <v>74</v>
      </c>
      <c r="AU403" s="197" t="s">
        <v>80</v>
      </c>
      <c r="AY403" s="196" t="s">
        <v>147</v>
      </c>
      <c r="BK403" s="198">
        <f>SUM(BK404:BK458)</f>
        <v>0</v>
      </c>
    </row>
    <row r="404" s="2" customFormat="1" ht="24.15" customHeight="1">
      <c r="A404" s="41"/>
      <c r="B404" s="42"/>
      <c r="C404" s="201" t="s">
        <v>597</v>
      </c>
      <c r="D404" s="201" t="s">
        <v>149</v>
      </c>
      <c r="E404" s="202" t="s">
        <v>598</v>
      </c>
      <c r="F404" s="203" t="s">
        <v>599</v>
      </c>
      <c r="G404" s="204" t="s">
        <v>171</v>
      </c>
      <c r="H404" s="205">
        <v>2.4399999999999999</v>
      </c>
      <c r="I404" s="206"/>
      <c r="J404" s="207">
        <f>ROUND(I404*H404,2)</f>
        <v>0</v>
      </c>
      <c r="K404" s="203" t="s">
        <v>153</v>
      </c>
      <c r="L404" s="47"/>
      <c r="M404" s="208" t="s">
        <v>19</v>
      </c>
      <c r="N404" s="209" t="s">
        <v>46</v>
      </c>
      <c r="O404" s="87"/>
      <c r="P404" s="210">
        <f>O404*H404</f>
        <v>0</v>
      </c>
      <c r="Q404" s="210">
        <v>0</v>
      </c>
      <c r="R404" s="210">
        <f>Q404*H404</f>
        <v>0</v>
      </c>
      <c r="S404" s="210">
        <v>0.012319999999999999</v>
      </c>
      <c r="T404" s="211">
        <f>S404*H404</f>
        <v>0.030060799999999999</v>
      </c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R404" s="212" t="s">
        <v>258</v>
      </c>
      <c r="AT404" s="212" t="s">
        <v>149</v>
      </c>
      <c r="AU404" s="212" t="s">
        <v>84</v>
      </c>
      <c r="AY404" s="20" t="s">
        <v>147</v>
      </c>
      <c r="BE404" s="213">
        <f>IF(N404="základní",J404,0)</f>
        <v>0</v>
      </c>
      <c r="BF404" s="213">
        <f>IF(N404="snížená",J404,0)</f>
        <v>0</v>
      </c>
      <c r="BG404" s="213">
        <f>IF(N404="zákl. přenesená",J404,0)</f>
        <v>0</v>
      </c>
      <c r="BH404" s="213">
        <f>IF(N404="sníž. přenesená",J404,0)</f>
        <v>0</v>
      </c>
      <c r="BI404" s="213">
        <f>IF(N404="nulová",J404,0)</f>
        <v>0</v>
      </c>
      <c r="BJ404" s="20" t="s">
        <v>80</v>
      </c>
      <c r="BK404" s="213">
        <f>ROUND(I404*H404,2)</f>
        <v>0</v>
      </c>
      <c r="BL404" s="20" t="s">
        <v>258</v>
      </c>
      <c r="BM404" s="212" t="s">
        <v>600</v>
      </c>
    </row>
    <row r="405" s="2" customFormat="1">
      <c r="A405" s="41"/>
      <c r="B405" s="42"/>
      <c r="C405" s="43"/>
      <c r="D405" s="214" t="s">
        <v>156</v>
      </c>
      <c r="E405" s="43"/>
      <c r="F405" s="215" t="s">
        <v>601</v>
      </c>
      <c r="G405" s="43"/>
      <c r="H405" s="43"/>
      <c r="I405" s="216"/>
      <c r="J405" s="43"/>
      <c r="K405" s="43"/>
      <c r="L405" s="47"/>
      <c r="M405" s="217"/>
      <c r="N405" s="218"/>
      <c r="O405" s="87"/>
      <c r="P405" s="87"/>
      <c r="Q405" s="87"/>
      <c r="R405" s="87"/>
      <c r="S405" s="87"/>
      <c r="T405" s="88"/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T405" s="20" t="s">
        <v>156</v>
      </c>
      <c r="AU405" s="20" t="s">
        <v>84</v>
      </c>
    </row>
    <row r="406" s="13" customFormat="1">
      <c r="A406" s="13"/>
      <c r="B406" s="219"/>
      <c r="C406" s="220"/>
      <c r="D406" s="221" t="s">
        <v>158</v>
      </c>
      <c r="E406" s="222" t="s">
        <v>19</v>
      </c>
      <c r="F406" s="223" t="s">
        <v>602</v>
      </c>
      <c r="G406" s="220"/>
      <c r="H406" s="222" t="s">
        <v>19</v>
      </c>
      <c r="I406" s="224"/>
      <c r="J406" s="220"/>
      <c r="K406" s="220"/>
      <c r="L406" s="225"/>
      <c r="M406" s="226"/>
      <c r="N406" s="227"/>
      <c r="O406" s="227"/>
      <c r="P406" s="227"/>
      <c r="Q406" s="227"/>
      <c r="R406" s="227"/>
      <c r="S406" s="227"/>
      <c r="T406" s="228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29" t="s">
        <v>158</v>
      </c>
      <c r="AU406" s="229" t="s">
        <v>84</v>
      </c>
      <c r="AV406" s="13" t="s">
        <v>80</v>
      </c>
      <c r="AW406" s="13" t="s">
        <v>36</v>
      </c>
      <c r="AX406" s="13" t="s">
        <v>75</v>
      </c>
      <c r="AY406" s="229" t="s">
        <v>147</v>
      </c>
    </row>
    <row r="407" s="13" customFormat="1">
      <c r="A407" s="13"/>
      <c r="B407" s="219"/>
      <c r="C407" s="220"/>
      <c r="D407" s="221" t="s">
        <v>158</v>
      </c>
      <c r="E407" s="222" t="s">
        <v>19</v>
      </c>
      <c r="F407" s="223" t="s">
        <v>603</v>
      </c>
      <c r="G407" s="220"/>
      <c r="H407" s="222" t="s">
        <v>19</v>
      </c>
      <c r="I407" s="224"/>
      <c r="J407" s="220"/>
      <c r="K407" s="220"/>
      <c r="L407" s="225"/>
      <c r="M407" s="226"/>
      <c r="N407" s="227"/>
      <c r="O407" s="227"/>
      <c r="P407" s="227"/>
      <c r="Q407" s="227"/>
      <c r="R407" s="227"/>
      <c r="S407" s="227"/>
      <c r="T407" s="228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29" t="s">
        <v>158</v>
      </c>
      <c r="AU407" s="229" t="s">
        <v>84</v>
      </c>
      <c r="AV407" s="13" t="s">
        <v>80</v>
      </c>
      <c r="AW407" s="13" t="s">
        <v>36</v>
      </c>
      <c r="AX407" s="13" t="s">
        <v>75</v>
      </c>
      <c r="AY407" s="229" t="s">
        <v>147</v>
      </c>
    </row>
    <row r="408" s="14" customFormat="1">
      <c r="A408" s="14"/>
      <c r="B408" s="230"/>
      <c r="C408" s="231"/>
      <c r="D408" s="221" t="s">
        <v>158</v>
      </c>
      <c r="E408" s="232" t="s">
        <v>19</v>
      </c>
      <c r="F408" s="233" t="s">
        <v>604</v>
      </c>
      <c r="G408" s="231"/>
      <c r="H408" s="234">
        <v>2.4399999999999999</v>
      </c>
      <c r="I408" s="235"/>
      <c r="J408" s="231"/>
      <c r="K408" s="231"/>
      <c r="L408" s="236"/>
      <c r="M408" s="237"/>
      <c r="N408" s="238"/>
      <c r="O408" s="238"/>
      <c r="P408" s="238"/>
      <c r="Q408" s="238"/>
      <c r="R408" s="238"/>
      <c r="S408" s="238"/>
      <c r="T408" s="239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0" t="s">
        <v>158</v>
      </c>
      <c r="AU408" s="240" t="s">
        <v>84</v>
      </c>
      <c r="AV408" s="14" t="s">
        <v>84</v>
      </c>
      <c r="AW408" s="14" t="s">
        <v>36</v>
      </c>
      <c r="AX408" s="14" t="s">
        <v>75</v>
      </c>
      <c r="AY408" s="240" t="s">
        <v>147</v>
      </c>
    </row>
    <row r="409" s="15" customFormat="1">
      <c r="A409" s="15"/>
      <c r="B409" s="241"/>
      <c r="C409" s="242"/>
      <c r="D409" s="221" t="s">
        <v>158</v>
      </c>
      <c r="E409" s="243" t="s">
        <v>19</v>
      </c>
      <c r="F409" s="244" t="s">
        <v>161</v>
      </c>
      <c r="G409" s="242"/>
      <c r="H409" s="245">
        <v>2.4399999999999999</v>
      </c>
      <c r="I409" s="246"/>
      <c r="J409" s="242"/>
      <c r="K409" s="242"/>
      <c r="L409" s="247"/>
      <c r="M409" s="248"/>
      <c r="N409" s="249"/>
      <c r="O409" s="249"/>
      <c r="P409" s="249"/>
      <c r="Q409" s="249"/>
      <c r="R409" s="249"/>
      <c r="S409" s="249"/>
      <c r="T409" s="250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51" t="s">
        <v>158</v>
      </c>
      <c r="AU409" s="251" t="s">
        <v>84</v>
      </c>
      <c r="AV409" s="15" t="s">
        <v>154</v>
      </c>
      <c r="AW409" s="15" t="s">
        <v>36</v>
      </c>
      <c r="AX409" s="15" t="s">
        <v>80</v>
      </c>
      <c r="AY409" s="251" t="s">
        <v>147</v>
      </c>
    </row>
    <row r="410" s="2" customFormat="1" ht="24.15" customHeight="1">
      <c r="A410" s="41"/>
      <c r="B410" s="42"/>
      <c r="C410" s="201" t="s">
        <v>605</v>
      </c>
      <c r="D410" s="201" t="s">
        <v>149</v>
      </c>
      <c r="E410" s="202" t="s">
        <v>606</v>
      </c>
      <c r="F410" s="203" t="s">
        <v>607</v>
      </c>
      <c r="G410" s="204" t="s">
        <v>171</v>
      </c>
      <c r="H410" s="205">
        <v>4.0999999999999996</v>
      </c>
      <c r="I410" s="206"/>
      <c r="J410" s="207">
        <f>ROUND(I410*H410,2)</f>
        <v>0</v>
      </c>
      <c r="K410" s="203" t="s">
        <v>153</v>
      </c>
      <c r="L410" s="47"/>
      <c r="M410" s="208" t="s">
        <v>19</v>
      </c>
      <c r="N410" s="209" t="s">
        <v>46</v>
      </c>
      <c r="O410" s="87"/>
      <c r="P410" s="210">
        <f>O410*H410</f>
        <v>0</v>
      </c>
      <c r="Q410" s="210">
        <v>0</v>
      </c>
      <c r="R410" s="210">
        <f>Q410*H410</f>
        <v>0</v>
      </c>
      <c r="S410" s="210">
        <v>0.012319999999999999</v>
      </c>
      <c r="T410" s="211">
        <f>S410*H410</f>
        <v>0.050511999999999994</v>
      </c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R410" s="212" t="s">
        <v>258</v>
      </c>
      <c r="AT410" s="212" t="s">
        <v>149</v>
      </c>
      <c r="AU410" s="212" t="s">
        <v>84</v>
      </c>
      <c r="AY410" s="20" t="s">
        <v>147</v>
      </c>
      <c r="BE410" s="213">
        <f>IF(N410="základní",J410,0)</f>
        <v>0</v>
      </c>
      <c r="BF410" s="213">
        <f>IF(N410="snížená",J410,0)</f>
        <v>0</v>
      </c>
      <c r="BG410" s="213">
        <f>IF(N410="zákl. přenesená",J410,0)</f>
        <v>0</v>
      </c>
      <c r="BH410" s="213">
        <f>IF(N410="sníž. přenesená",J410,0)</f>
        <v>0</v>
      </c>
      <c r="BI410" s="213">
        <f>IF(N410="nulová",J410,0)</f>
        <v>0</v>
      </c>
      <c r="BJ410" s="20" t="s">
        <v>80</v>
      </c>
      <c r="BK410" s="213">
        <f>ROUND(I410*H410,2)</f>
        <v>0</v>
      </c>
      <c r="BL410" s="20" t="s">
        <v>258</v>
      </c>
      <c r="BM410" s="212" t="s">
        <v>608</v>
      </c>
    </row>
    <row r="411" s="2" customFormat="1">
      <c r="A411" s="41"/>
      <c r="B411" s="42"/>
      <c r="C411" s="43"/>
      <c r="D411" s="214" t="s">
        <v>156</v>
      </c>
      <c r="E411" s="43"/>
      <c r="F411" s="215" t="s">
        <v>609</v>
      </c>
      <c r="G411" s="43"/>
      <c r="H411" s="43"/>
      <c r="I411" s="216"/>
      <c r="J411" s="43"/>
      <c r="K411" s="43"/>
      <c r="L411" s="47"/>
      <c r="M411" s="217"/>
      <c r="N411" s="218"/>
      <c r="O411" s="87"/>
      <c r="P411" s="87"/>
      <c r="Q411" s="87"/>
      <c r="R411" s="87"/>
      <c r="S411" s="87"/>
      <c r="T411" s="88"/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T411" s="20" t="s">
        <v>156</v>
      </c>
      <c r="AU411" s="20" t="s">
        <v>84</v>
      </c>
    </row>
    <row r="412" s="13" customFormat="1">
      <c r="A412" s="13"/>
      <c r="B412" s="219"/>
      <c r="C412" s="220"/>
      <c r="D412" s="221" t="s">
        <v>158</v>
      </c>
      <c r="E412" s="222" t="s">
        <v>19</v>
      </c>
      <c r="F412" s="223" t="s">
        <v>602</v>
      </c>
      <c r="G412" s="220"/>
      <c r="H412" s="222" t="s">
        <v>19</v>
      </c>
      <c r="I412" s="224"/>
      <c r="J412" s="220"/>
      <c r="K412" s="220"/>
      <c r="L412" s="225"/>
      <c r="M412" s="226"/>
      <c r="N412" s="227"/>
      <c r="O412" s="227"/>
      <c r="P412" s="227"/>
      <c r="Q412" s="227"/>
      <c r="R412" s="227"/>
      <c r="S412" s="227"/>
      <c r="T412" s="228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29" t="s">
        <v>158</v>
      </c>
      <c r="AU412" s="229" t="s">
        <v>84</v>
      </c>
      <c r="AV412" s="13" t="s">
        <v>80</v>
      </c>
      <c r="AW412" s="13" t="s">
        <v>36</v>
      </c>
      <c r="AX412" s="13" t="s">
        <v>75</v>
      </c>
      <c r="AY412" s="229" t="s">
        <v>147</v>
      </c>
    </row>
    <row r="413" s="13" customFormat="1">
      <c r="A413" s="13"/>
      <c r="B413" s="219"/>
      <c r="C413" s="220"/>
      <c r="D413" s="221" t="s">
        <v>158</v>
      </c>
      <c r="E413" s="222" t="s">
        <v>19</v>
      </c>
      <c r="F413" s="223" t="s">
        <v>610</v>
      </c>
      <c r="G413" s="220"/>
      <c r="H413" s="222" t="s">
        <v>19</v>
      </c>
      <c r="I413" s="224"/>
      <c r="J413" s="220"/>
      <c r="K413" s="220"/>
      <c r="L413" s="225"/>
      <c r="M413" s="226"/>
      <c r="N413" s="227"/>
      <c r="O413" s="227"/>
      <c r="P413" s="227"/>
      <c r="Q413" s="227"/>
      <c r="R413" s="227"/>
      <c r="S413" s="227"/>
      <c r="T413" s="228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29" t="s">
        <v>158</v>
      </c>
      <c r="AU413" s="229" t="s">
        <v>84</v>
      </c>
      <c r="AV413" s="13" t="s">
        <v>80</v>
      </c>
      <c r="AW413" s="13" t="s">
        <v>36</v>
      </c>
      <c r="AX413" s="13" t="s">
        <v>75</v>
      </c>
      <c r="AY413" s="229" t="s">
        <v>147</v>
      </c>
    </row>
    <row r="414" s="14" customFormat="1">
      <c r="A414" s="14"/>
      <c r="B414" s="230"/>
      <c r="C414" s="231"/>
      <c r="D414" s="221" t="s">
        <v>158</v>
      </c>
      <c r="E414" s="232" t="s">
        <v>19</v>
      </c>
      <c r="F414" s="233" t="s">
        <v>611</v>
      </c>
      <c r="G414" s="231"/>
      <c r="H414" s="234">
        <v>4.0999999999999996</v>
      </c>
      <c r="I414" s="235"/>
      <c r="J414" s="231"/>
      <c r="K414" s="231"/>
      <c r="L414" s="236"/>
      <c r="M414" s="237"/>
      <c r="N414" s="238"/>
      <c r="O414" s="238"/>
      <c r="P414" s="238"/>
      <c r="Q414" s="238"/>
      <c r="R414" s="238"/>
      <c r="S414" s="238"/>
      <c r="T414" s="239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40" t="s">
        <v>158</v>
      </c>
      <c r="AU414" s="240" t="s">
        <v>84</v>
      </c>
      <c r="AV414" s="14" t="s">
        <v>84</v>
      </c>
      <c r="AW414" s="14" t="s">
        <v>36</v>
      </c>
      <c r="AX414" s="14" t="s">
        <v>75</v>
      </c>
      <c r="AY414" s="240" t="s">
        <v>147</v>
      </c>
    </row>
    <row r="415" s="15" customFormat="1">
      <c r="A415" s="15"/>
      <c r="B415" s="241"/>
      <c r="C415" s="242"/>
      <c r="D415" s="221" t="s">
        <v>158</v>
      </c>
      <c r="E415" s="243" t="s">
        <v>19</v>
      </c>
      <c r="F415" s="244" t="s">
        <v>161</v>
      </c>
      <c r="G415" s="242"/>
      <c r="H415" s="245">
        <v>4.0999999999999996</v>
      </c>
      <c r="I415" s="246"/>
      <c r="J415" s="242"/>
      <c r="K415" s="242"/>
      <c r="L415" s="247"/>
      <c r="M415" s="248"/>
      <c r="N415" s="249"/>
      <c r="O415" s="249"/>
      <c r="P415" s="249"/>
      <c r="Q415" s="249"/>
      <c r="R415" s="249"/>
      <c r="S415" s="249"/>
      <c r="T415" s="250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51" t="s">
        <v>158</v>
      </c>
      <c r="AU415" s="251" t="s">
        <v>84</v>
      </c>
      <c r="AV415" s="15" t="s">
        <v>154</v>
      </c>
      <c r="AW415" s="15" t="s">
        <v>36</v>
      </c>
      <c r="AX415" s="15" t="s">
        <v>80</v>
      </c>
      <c r="AY415" s="251" t="s">
        <v>147</v>
      </c>
    </row>
    <row r="416" s="2" customFormat="1" ht="16.5" customHeight="1">
      <c r="A416" s="41"/>
      <c r="B416" s="42"/>
      <c r="C416" s="201" t="s">
        <v>612</v>
      </c>
      <c r="D416" s="201" t="s">
        <v>149</v>
      </c>
      <c r="E416" s="202" t="s">
        <v>613</v>
      </c>
      <c r="F416" s="203" t="s">
        <v>614</v>
      </c>
      <c r="G416" s="204" t="s">
        <v>171</v>
      </c>
      <c r="H416" s="205">
        <v>13.5</v>
      </c>
      <c r="I416" s="206"/>
      <c r="J416" s="207">
        <f>ROUND(I416*H416,2)</f>
        <v>0</v>
      </c>
      <c r="K416" s="203" t="s">
        <v>153</v>
      </c>
      <c r="L416" s="47"/>
      <c r="M416" s="208" t="s">
        <v>19</v>
      </c>
      <c r="N416" s="209" t="s">
        <v>46</v>
      </c>
      <c r="O416" s="87"/>
      <c r="P416" s="210">
        <f>O416*H416</f>
        <v>0</v>
      </c>
      <c r="Q416" s="210">
        <v>0.01363</v>
      </c>
      <c r="R416" s="210">
        <f>Q416*H416</f>
        <v>0.184005</v>
      </c>
      <c r="S416" s="210">
        <v>0</v>
      </c>
      <c r="T416" s="211">
        <f>S416*H416</f>
        <v>0</v>
      </c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R416" s="212" t="s">
        <v>258</v>
      </c>
      <c r="AT416" s="212" t="s">
        <v>149</v>
      </c>
      <c r="AU416" s="212" t="s">
        <v>84</v>
      </c>
      <c r="AY416" s="20" t="s">
        <v>147</v>
      </c>
      <c r="BE416" s="213">
        <f>IF(N416="základní",J416,0)</f>
        <v>0</v>
      </c>
      <c r="BF416" s="213">
        <f>IF(N416="snížená",J416,0)</f>
        <v>0</v>
      </c>
      <c r="BG416" s="213">
        <f>IF(N416="zákl. přenesená",J416,0)</f>
        <v>0</v>
      </c>
      <c r="BH416" s="213">
        <f>IF(N416="sníž. přenesená",J416,0)</f>
        <v>0</v>
      </c>
      <c r="BI416" s="213">
        <f>IF(N416="nulová",J416,0)</f>
        <v>0</v>
      </c>
      <c r="BJ416" s="20" t="s">
        <v>80</v>
      </c>
      <c r="BK416" s="213">
        <f>ROUND(I416*H416,2)</f>
        <v>0</v>
      </c>
      <c r="BL416" s="20" t="s">
        <v>258</v>
      </c>
      <c r="BM416" s="212" t="s">
        <v>615</v>
      </c>
    </row>
    <row r="417" s="2" customFormat="1">
      <c r="A417" s="41"/>
      <c r="B417" s="42"/>
      <c r="C417" s="43"/>
      <c r="D417" s="214" t="s">
        <v>156</v>
      </c>
      <c r="E417" s="43"/>
      <c r="F417" s="215" t="s">
        <v>616</v>
      </c>
      <c r="G417" s="43"/>
      <c r="H417" s="43"/>
      <c r="I417" s="216"/>
      <c r="J417" s="43"/>
      <c r="K417" s="43"/>
      <c r="L417" s="47"/>
      <c r="M417" s="217"/>
      <c r="N417" s="218"/>
      <c r="O417" s="87"/>
      <c r="P417" s="87"/>
      <c r="Q417" s="87"/>
      <c r="R417" s="87"/>
      <c r="S417" s="87"/>
      <c r="T417" s="88"/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T417" s="20" t="s">
        <v>156</v>
      </c>
      <c r="AU417" s="20" t="s">
        <v>84</v>
      </c>
    </row>
    <row r="418" s="13" customFormat="1">
      <c r="A418" s="13"/>
      <c r="B418" s="219"/>
      <c r="C418" s="220"/>
      <c r="D418" s="221" t="s">
        <v>158</v>
      </c>
      <c r="E418" s="222" t="s">
        <v>19</v>
      </c>
      <c r="F418" s="223" t="s">
        <v>617</v>
      </c>
      <c r="G418" s="220"/>
      <c r="H418" s="222" t="s">
        <v>19</v>
      </c>
      <c r="I418" s="224"/>
      <c r="J418" s="220"/>
      <c r="K418" s="220"/>
      <c r="L418" s="225"/>
      <c r="M418" s="226"/>
      <c r="N418" s="227"/>
      <c r="O418" s="227"/>
      <c r="P418" s="227"/>
      <c r="Q418" s="227"/>
      <c r="R418" s="227"/>
      <c r="S418" s="227"/>
      <c r="T418" s="228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29" t="s">
        <v>158</v>
      </c>
      <c r="AU418" s="229" t="s">
        <v>84</v>
      </c>
      <c r="AV418" s="13" t="s">
        <v>80</v>
      </c>
      <c r="AW418" s="13" t="s">
        <v>36</v>
      </c>
      <c r="AX418" s="13" t="s">
        <v>75</v>
      </c>
      <c r="AY418" s="229" t="s">
        <v>147</v>
      </c>
    </row>
    <row r="419" s="13" customFormat="1">
      <c r="A419" s="13"/>
      <c r="B419" s="219"/>
      <c r="C419" s="220"/>
      <c r="D419" s="221" t="s">
        <v>158</v>
      </c>
      <c r="E419" s="222" t="s">
        <v>19</v>
      </c>
      <c r="F419" s="223" t="s">
        <v>618</v>
      </c>
      <c r="G419" s="220"/>
      <c r="H419" s="222" t="s">
        <v>19</v>
      </c>
      <c r="I419" s="224"/>
      <c r="J419" s="220"/>
      <c r="K419" s="220"/>
      <c r="L419" s="225"/>
      <c r="M419" s="226"/>
      <c r="N419" s="227"/>
      <c r="O419" s="227"/>
      <c r="P419" s="227"/>
      <c r="Q419" s="227"/>
      <c r="R419" s="227"/>
      <c r="S419" s="227"/>
      <c r="T419" s="228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29" t="s">
        <v>158</v>
      </c>
      <c r="AU419" s="229" t="s">
        <v>84</v>
      </c>
      <c r="AV419" s="13" t="s">
        <v>80</v>
      </c>
      <c r="AW419" s="13" t="s">
        <v>36</v>
      </c>
      <c r="AX419" s="13" t="s">
        <v>75</v>
      </c>
      <c r="AY419" s="229" t="s">
        <v>147</v>
      </c>
    </row>
    <row r="420" s="14" customFormat="1">
      <c r="A420" s="14"/>
      <c r="B420" s="230"/>
      <c r="C420" s="231"/>
      <c r="D420" s="221" t="s">
        <v>158</v>
      </c>
      <c r="E420" s="232" t="s">
        <v>19</v>
      </c>
      <c r="F420" s="233" t="s">
        <v>619</v>
      </c>
      <c r="G420" s="231"/>
      <c r="H420" s="234">
        <v>2.3999999999999999</v>
      </c>
      <c r="I420" s="235"/>
      <c r="J420" s="231"/>
      <c r="K420" s="231"/>
      <c r="L420" s="236"/>
      <c r="M420" s="237"/>
      <c r="N420" s="238"/>
      <c r="O420" s="238"/>
      <c r="P420" s="238"/>
      <c r="Q420" s="238"/>
      <c r="R420" s="238"/>
      <c r="S420" s="238"/>
      <c r="T420" s="239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40" t="s">
        <v>158</v>
      </c>
      <c r="AU420" s="240" t="s">
        <v>84</v>
      </c>
      <c r="AV420" s="14" t="s">
        <v>84</v>
      </c>
      <c r="AW420" s="14" t="s">
        <v>36</v>
      </c>
      <c r="AX420" s="14" t="s">
        <v>75</v>
      </c>
      <c r="AY420" s="240" t="s">
        <v>147</v>
      </c>
    </row>
    <row r="421" s="13" customFormat="1">
      <c r="A421" s="13"/>
      <c r="B421" s="219"/>
      <c r="C421" s="220"/>
      <c r="D421" s="221" t="s">
        <v>158</v>
      </c>
      <c r="E421" s="222" t="s">
        <v>19</v>
      </c>
      <c r="F421" s="223" t="s">
        <v>610</v>
      </c>
      <c r="G421" s="220"/>
      <c r="H421" s="222" t="s">
        <v>19</v>
      </c>
      <c r="I421" s="224"/>
      <c r="J421" s="220"/>
      <c r="K421" s="220"/>
      <c r="L421" s="225"/>
      <c r="M421" s="226"/>
      <c r="N421" s="227"/>
      <c r="O421" s="227"/>
      <c r="P421" s="227"/>
      <c r="Q421" s="227"/>
      <c r="R421" s="227"/>
      <c r="S421" s="227"/>
      <c r="T421" s="228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29" t="s">
        <v>158</v>
      </c>
      <c r="AU421" s="229" t="s">
        <v>84</v>
      </c>
      <c r="AV421" s="13" t="s">
        <v>80</v>
      </c>
      <c r="AW421" s="13" t="s">
        <v>36</v>
      </c>
      <c r="AX421" s="13" t="s">
        <v>75</v>
      </c>
      <c r="AY421" s="229" t="s">
        <v>147</v>
      </c>
    </row>
    <row r="422" s="14" customFormat="1">
      <c r="A422" s="14"/>
      <c r="B422" s="230"/>
      <c r="C422" s="231"/>
      <c r="D422" s="221" t="s">
        <v>158</v>
      </c>
      <c r="E422" s="232" t="s">
        <v>19</v>
      </c>
      <c r="F422" s="233" t="s">
        <v>620</v>
      </c>
      <c r="G422" s="231"/>
      <c r="H422" s="234">
        <v>11.1</v>
      </c>
      <c r="I422" s="235"/>
      <c r="J422" s="231"/>
      <c r="K422" s="231"/>
      <c r="L422" s="236"/>
      <c r="M422" s="237"/>
      <c r="N422" s="238"/>
      <c r="O422" s="238"/>
      <c r="P422" s="238"/>
      <c r="Q422" s="238"/>
      <c r="R422" s="238"/>
      <c r="S422" s="238"/>
      <c r="T422" s="239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0" t="s">
        <v>158</v>
      </c>
      <c r="AU422" s="240" t="s">
        <v>84</v>
      </c>
      <c r="AV422" s="14" t="s">
        <v>84</v>
      </c>
      <c r="AW422" s="14" t="s">
        <v>36</v>
      </c>
      <c r="AX422" s="14" t="s">
        <v>75</v>
      </c>
      <c r="AY422" s="240" t="s">
        <v>147</v>
      </c>
    </row>
    <row r="423" s="15" customFormat="1">
      <c r="A423" s="15"/>
      <c r="B423" s="241"/>
      <c r="C423" s="242"/>
      <c r="D423" s="221" t="s">
        <v>158</v>
      </c>
      <c r="E423" s="243" t="s">
        <v>19</v>
      </c>
      <c r="F423" s="244" t="s">
        <v>161</v>
      </c>
      <c r="G423" s="242"/>
      <c r="H423" s="245">
        <v>13.5</v>
      </c>
      <c r="I423" s="246"/>
      <c r="J423" s="242"/>
      <c r="K423" s="242"/>
      <c r="L423" s="247"/>
      <c r="M423" s="248"/>
      <c r="N423" s="249"/>
      <c r="O423" s="249"/>
      <c r="P423" s="249"/>
      <c r="Q423" s="249"/>
      <c r="R423" s="249"/>
      <c r="S423" s="249"/>
      <c r="T423" s="250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51" t="s">
        <v>158</v>
      </c>
      <c r="AU423" s="251" t="s">
        <v>84</v>
      </c>
      <c r="AV423" s="15" t="s">
        <v>154</v>
      </c>
      <c r="AW423" s="15" t="s">
        <v>36</v>
      </c>
      <c r="AX423" s="15" t="s">
        <v>80</v>
      </c>
      <c r="AY423" s="251" t="s">
        <v>147</v>
      </c>
    </row>
    <row r="424" s="2" customFormat="1" ht="16.5" customHeight="1">
      <c r="A424" s="41"/>
      <c r="B424" s="42"/>
      <c r="C424" s="201" t="s">
        <v>621</v>
      </c>
      <c r="D424" s="201" t="s">
        <v>149</v>
      </c>
      <c r="E424" s="202" t="s">
        <v>622</v>
      </c>
      <c r="F424" s="203" t="s">
        <v>623</v>
      </c>
      <c r="G424" s="204" t="s">
        <v>171</v>
      </c>
      <c r="H424" s="205">
        <v>2.4399999999999999</v>
      </c>
      <c r="I424" s="206"/>
      <c r="J424" s="207">
        <f>ROUND(I424*H424,2)</f>
        <v>0</v>
      </c>
      <c r="K424" s="203" t="s">
        <v>153</v>
      </c>
      <c r="L424" s="47"/>
      <c r="M424" s="208" t="s">
        <v>19</v>
      </c>
      <c r="N424" s="209" t="s">
        <v>46</v>
      </c>
      <c r="O424" s="87"/>
      <c r="P424" s="210">
        <f>O424*H424</f>
        <v>0</v>
      </c>
      <c r="Q424" s="210">
        <v>0.017520000000000001</v>
      </c>
      <c r="R424" s="210">
        <f>Q424*H424</f>
        <v>0.042748800000000003</v>
      </c>
      <c r="S424" s="210">
        <v>0</v>
      </c>
      <c r="T424" s="211">
        <f>S424*H424</f>
        <v>0</v>
      </c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R424" s="212" t="s">
        <v>258</v>
      </c>
      <c r="AT424" s="212" t="s">
        <v>149</v>
      </c>
      <c r="AU424" s="212" t="s">
        <v>84</v>
      </c>
      <c r="AY424" s="20" t="s">
        <v>147</v>
      </c>
      <c r="BE424" s="213">
        <f>IF(N424="základní",J424,0)</f>
        <v>0</v>
      </c>
      <c r="BF424" s="213">
        <f>IF(N424="snížená",J424,0)</f>
        <v>0</v>
      </c>
      <c r="BG424" s="213">
        <f>IF(N424="zákl. přenesená",J424,0)</f>
        <v>0</v>
      </c>
      <c r="BH424" s="213">
        <f>IF(N424="sníž. přenesená",J424,0)</f>
        <v>0</v>
      </c>
      <c r="BI424" s="213">
        <f>IF(N424="nulová",J424,0)</f>
        <v>0</v>
      </c>
      <c r="BJ424" s="20" t="s">
        <v>80</v>
      </c>
      <c r="BK424" s="213">
        <f>ROUND(I424*H424,2)</f>
        <v>0</v>
      </c>
      <c r="BL424" s="20" t="s">
        <v>258</v>
      </c>
      <c r="BM424" s="212" t="s">
        <v>624</v>
      </c>
    </row>
    <row r="425" s="2" customFormat="1">
      <c r="A425" s="41"/>
      <c r="B425" s="42"/>
      <c r="C425" s="43"/>
      <c r="D425" s="214" t="s">
        <v>156</v>
      </c>
      <c r="E425" s="43"/>
      <c r="F425" s="215" t="s">
        <v>625</v>
      </c>
      <c r="G425" s="43"/>
      <c r="H425" s="43"/>
      <c r="I425" s="216"/>
      <c r="J425" s="43"/>
      <c r="K425" s="43"/>
      <c r="L425" s="47"/>
      <c r="M425" s="217"/>
      <c r="N425" s="218"/>
      <c r="O425" s="87"/>
      <c r="P425" s="87"/>
      <c r="Q425" s="87"/>
      <c r="R425" s="87"/>
      <c r="S425" s="87"/>
      <c r="T425" s="88"/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T425" s="20" t="s">
        <v>156</v>
      </c>
      <c r="AU425" s="20" t="s">
        <v>84</v>
      </c>
    </row>
    <row r="426" s="13" customFormat="1">
      <c r="A426" s="13"/>
      <c r="B426" s="219"/>
      <c r="C426" s="220"/>
      <c r="D426" s="221" t="s">
        <v>158</v>
      </c>
      <c r="E426" s="222" t="s">
        <v>19</v>
      </c>
      <c r="F426" s="223" t="s">
        <v>617</v>
      </c>
      <c r="G426" s="220"/>
      <c r="H426" s="222" t="s">
        <v>19</v>
      </c>
      <c r="I426" s="224"/>
      <c r="J426" s="220"/>
      <c r="K426" s="220"/>
      <c r="L426" s="225"/>
      <c r="M426" s="226"/>
      <c r="N426" s="227"/>
      <c r="O426" s="227"/>
      <c r="P426" s="227"/>
      <c r="Q426" s="227"/>
      <c r="R426" s="227"/>
      <c r="S426" s="227"/>
      <c r="T426" s="228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29" t="s">
        <v>158</v>
      </c>
      <c r="AU426" s="229" t="s">
        <v>84</v>
      </c>
      <c r="AV426" s="13" t="s">
        <v>80</v>
      </c>
      <c r="AW426" s="13" t="s">
        <v>36</v>
      </c>
      <c r="AX426" s="13" t="s">
        <v>75</v>
      </c>
      <c r="AY426" s="229" t="s">
        <v>147</v>
      </c>
    </row>
    <row r="427" s="13" customFormat="1">
      <c r="A427" s="13"/>
      <c r="B427" s="219"/>
      <c r="C427" s="220"/>
      <c r="D427" s="221" t="s">
        <v>158</v>
      </c>
      <c r="E427" s="222" t="s">
        <v>19</v>
      </c>
      <c r="F427" s="223" t="s">
        <v>603</v>
      </c>
      <c r="G427" s="220"/>
      <c r="H427" s="222" t="s">
        <v>19</v>
      </c>
      <c r="I427" s="224"/>
      <c r="J427" s="220"/>
      <c r="K427" s="220"/>
      <c r="L427" s="225"/>
      <c r="M427" s="226"/>
      <c r="N427" s="227"/>
      <c r="O427" s="227"/>
      <c r="P427" s="227"/>
      <c r="Q427" s="227"/>
      <c r="R427" s="227"/>
      <c r="S427" s="227"/>
      <c r="T427" s="228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29" t="s">
        <v>158</v>
      </c>
      <c r="AU427" s="229" t="s">
        <v>84</v>
      </c>
      <c r="AV427" s="13" t="s">
        <v>80</v>
      </c>
      <c r="AW427" s="13" t="s">
        <v>36</v>
      </c>
      <c r="AX427" s="13" t="s">
        <v>75</v>
      </c>
      <c r="AY427" s="229" t="s">
        <v>147</v>
      </c>
    </row>
    <row r="428" s="14" customFormat="1">
      <c r="A428" s="14"/>
      <c r="B428" s="230"/>
      <c r="C428" s="231"/>
      <c r="D428" s="221" t="s">
        <v>158</v>
      </c>
      <c r="E428" s="232" t="s">
        <v>19</v>
      </c>
      <c r="F428" s="233" t="s">
        <v>604</v>
      </c>
      <c r="G428" s="231"/>
      <c r="H428" s="234">
        <v>2.4399999999999999</v>
      </c>
      <c r="I428" s="235"/>
      <c r="J428" s="231"/>
      <c r="K428" s="231"/>
      <c r="L428" s="236"/>
      <c r="M428" s="237"/>
      <c r="N428" s="238"/>
      <c r="O428" s="238"/>
      <c r="P428" s="238"/>
      <c r="Q428" s="238"/>
      <c r="R428" s="238"/>
      <c r="S428" s="238"/>
      <c r="T428" s="239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0" t="s">
        <v>158</v>
      </c>
      <c r="AU428" s="240" t="s">
        <v>84</v>
      </c>
      <c r="AV428" s="14" t="s">
        <v>84</v>
      </c>
      <c r="AW428" s="14" t="s">
        <v>36</v>
      </c>
      <c r="AX428" s="14" t="s">
        <v>75</v>
      </c>
      <c r="AY428" s="240" t="s">
        <v>147</v>
      </c>
    </row>
    <row r="429" s="15" customFormat="1">
      <c r="A429" s="15"/>
      <c r="B429" s="241"/>
      <c r="C429" s="242"/>
      <c r="D429" s="221" t="s">
        <v>158</v>
      </c>
      <c r="E429" s="243" t="s">
        <v>19</v>
      </c>
      <c r="F429" s="244" t="s">
        <v>161</v>
      </c>
      <c r="G429" s="242"/>
      <c r="H429" s="245">
        <v>2.4399999999999999</v>
      </c>
      <c r="I429" s="246"/>
      <c r="J429" s="242"/>
      <c r="K429" s="242"/>
      <c r="L429" s="247"/>
      <c r="M429" s="248"/>
      <c r="N429" s="249"/>
      <c r="O429" s="249"/>
      <c r="P429" s="249"/>
      <c r="Q429" s="249"/>
      <c r="R429" s="249"/>
      <c r="S429" s="249"/>
      <c r="T429" s="250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T429" s="251" t="s">
        <v>158</v>
      </c>
      <c r="AU429" s="251" t="s">
        <v>84</v>
      </c>
      <c r="AV429" s="15" t="s">
        <v>154</v>
      </c>
      <c r="AW429" s="15" t="s">
        <v>36</v>
      </c>
      <c r="AX429" s="15" t="s">
        <v>80</v>
      </c>
      <c r="AY429" s="251" t="s">
        <v>147</v>
      </c>
    </row>
    <row r="430" s="2" customFormat="1" ht="24.15" customHeight="1">
      <c r="A430" s="41"/>
      <c r="B430" s="42"/>
      <c r="C430" s="201" t="s">
        <v>626</v>
      </c>
      <c r="D430" s="201" t="s">
        <v>149</v>
      </c>
      <c r="E430" s="202" t="s">
        <v>627</v>
      </c>
      <c r="F430" s="203" t="s">
        <v>628</v>
      </c>
      <c r="G430" s="204" t="s">
        <v>152</v>
      </c>
      <c r="H430" s="205">
        <v>34.380000000000003</v>
      </c>
      <c r="I430" s="206"/>
      <c r="J430" s="207">
        <f>ROUND(I430*H430,2)</f>
        <v>0</v>
      </c>
      <c r="K430" s="203" t="s">
        <v>153</v>
      </c>
      <c r="L430" s="47"/>
      <c r="M430" s="208" t="s">
        <v>19</v>
      </c>
      <c r="N430" s="209" t="s">
        <v>46</v>
      </c>
      <c r="O430" s="87"/>
      <c r="P430" s="210">
        <f>O430*H430</f>
        <v>0</v>
      </c>
      <c r="Q430" s="210">
        <v>0.0099600000000000001</v>
      </c>
      <c r="R430" s="210">
        <f>Q430*H430</f>
        <v>0.34242480000000003</v>
      </c>
      <c r="S430" s="210">
        <v>0</v>
      </c>
      <c r="T430" s="211">
        <f>S430*H430</f>
        <v>0</v>
      </c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R430" s="212" t="s">
        <v>258</v>
      </c>
      <c r="AT430" s="212" t="s">
        <v>149</v>
      </c>
      <c r="AU430" s="212" t="s">
        <v>84</v>
      </c>
      <c r="AY430" s="20" t="s">
        <v>147</v>
      </c>
      <c r="BE430" s="213">
        <f>IF(N430="základní",J430,0)</f>
        <v>0</v>
      </c>
      <c r="BF430" s="213">
        <f>IF(N430="snížená",J430,0)</f>
        <v>0</v>
      </c>
      <c r="BG430" s="213">
        <f>IF(N430="zákl. přenesená",J430,0)</f>
        <v>0</v>
      </c>
      <c r="BH430" s="213">
        <f>IF(N430="sníž. přenesená",J430,0)</f>
        <v>0</v>
      </c>
      <c r="BI430" s="213">
        <f>IF(N430="nulová",J430,0)</f>
        <v>0</v>
      </c>
      <c r="BJ430" s="20" t="s">
        <v>80</v>
      </c>
      <c r="BK430" s="213">
        <f>ROUND(I430*H430,2)</f>
        <v>0</v>
      </c>
      <c r="BL430" s="20" t="s">
        <v>258</v>
      </c>
      <c r="BM430" s="212" t="s">
        <v>629</v>
      </c>
    </row>
    <row r="431" s="2" customFormat="1">
      <c r="A431" s="41"/>
      <c r="B431" s="42"/>
      <c r="C431" s="43"/>
      <c r="D431" s="214" t="s">
        <v>156</v>
      </c>
      <c r="E431" s="43"/>
      <c r="F431" s="215" t="s">
        <v>630</v>
      </c>
      <c r="G431" s="43"/>
      <c r="H431" s="43"/>
      <c r="I431" s="216"/>
      <c r="J431" s="43"/>
      <c r="K431" s="43"/>
      <c r="L431" s="47"/>
      <c r="M431" s="217"/>
      <c r="N431" s="218"/>
      <c r="O431" s="87"/>
      <c r="P431" s="87"/>
      <c r="Q431" s="87"/>
      <c r="R431" s="87"/>
      <c r="S431" s="87"/>
      <c r="T431" s="88"/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T431" s="20" t="s">
        <v>156</v>
      </c>
      <c r="AU431" s="20" t="s">
        <v>84</v>
      </c>
    </row>
    <row r="432" s="13" customFormat="1">
      <c r="A432" s="13"/>
      <c r="B432" s="219"/>
      <c r="C432" s="220"/>
      <c r="D432" s="221" t="s">
        <v>158</v>
      </c>
      <c r="E432" s="222" t="s">
        <v>19</v>
      </c>
      <c r="F432" s="223" t="s">
        <v>631</v>
      </c>
      <c r="G432" s="220"/>
      <c r="H432" s="222" t="s">
        <v>19</v>
      </c>
      <c r="I432" s="224"/>
      <c r="J432" s="220"/>
      <c r="K432" s="220"/>
      <c r="L432" s="225"/>
      <c r="M432" s="226"/>
      <c r="N432" s="227"/>
      <c r="O432" s="227"/>
      <c r="P432" s="227"/>
      <c r="Q432" s="227"/>
      <c r="R432" s="227"/>
      <c r="S432" s="227"/>
      <c r="T432" s="228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29" t="s">
        <v>158</v>
      </c>
      <c r="AU432" s="229" t="s">
        <v>84</v>
      </c>
      <c r="AV432" s="13" t="s">
        <v>80</v>
      </c>
      <c r="AW432" s="13" t="s">
        <v>36</v>
      </c>
      <c r="AX432" s="13" t="s">
        <v>75</v>
      </c>
      <c r="AY432" s="229" t="s">
        <v>147</v>
      </c>
    </row>
    <row r="433" s="14" customFormat="1">
      <c r="A433" s="14"/>
      <c r="B433" s="230"/>
      <c r="C433" s="231"/>
      <c r="D433" s="221" t="s">
        <v>158</v>
      </c>
      <c r="E433" s="232" t="s">
        <v>19</v>
      </c>
      <c r="F433" s="233" t="s">
        <v>108</v>
      </c>
      <c r="G433" s="231"/>
      <c r="H433" s="234">
        <v>4.6200000000000001</v>
      </c>
      <c r="I433" s="235"/>
      <c r="J433" s="231"/>
      <c r="K433" s="231"/>
      <c r="L433" s="236"/>
      <c r="M433" s="237"/>
      <c r="N433" s="238"/>
      <c r="O433" s="238"/>
      <c r="P433" s="238"/>
      <c r="Q433" s="238"/>
      <c r="R433" s="238"/>
      <c r="S433" s="238"/>
      <c r="T433" s="239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40" t="s">
        <v>158</v>
      </c>
      <c r="AU433" s="240" t="s">
        <v>84</v>
      </c>
      <c r="AV433" s="14" t="s">
        <v>84</v>
      </c>
      <c r="AW433" s="14" t="s">
        <v>36</v>
      </c>
      <c r="AX433" s="14" t="s">
        <v>75</v>
      </c>
      <c r="AY433" s="240" t="s">
        <v>147</v>
      </c>
    </row>
    <row r="434" s="14" customFormat="1">
      <c r="A434" s="14"/>
      <c r="B434" s="230"/>
      <c r="C434" s="231"/>
      <c r="D434" s="221" t="s">
        <v>158</v>
      </c>
      <c r="E434" s="232" t="s">
        <v>19</v>
      </c>
      <c r="F434" s="233" t="s">
        <v>106</v>
      </c>
      <c r="G434" s="231"/>
      <c r="H434" s="234">
        <v>11.76</v>
      </c>
      <c r="I434" s="235"/>
      <c r="J434" s="231"/>
      <c r="K434" s="231"/>
      <c r="L434" s="236"/>
      <c r="M434" s="237"/>
      <c r="N434" s="238"/>
      <c r="O434" s="238"/>
      <c r="P434" s="238"/>
      <c r="Q434" s="238"/>
      <c r="R434" s="238"/>
      <c r="S434" s="238"/>
      <c r="T434" s="239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0" t="s">
        <v>158</v>
      </c>
      <c r="AU434" s="240" t="s">
        <v>84</v>
      </c>
      <c r="AV434" s="14" t="s">
        <v>84</v>
      </c>
      <c r="AW434" s="14" t="s">
        <v>36</v>
      </c>
      <c r="AX434" s="14" t="s">
        <v>75</v>
      </c>
      <c r="AY434" s="240" t="s">
        <v>147</v>
      </c>
    </row>
    <row r="435" s="14" customFormat="1">
      <c r="A435" s="14"/>
      <c r="B435" s="230"/>
      <c r="C435" s="231"/>
      <c r="D435" s="221" t="s">
        <v>158</v>
      </c>
      <c r="E435" s="232" t="s">
        <v>19</v>
      </c>
      <c r="F435" s="233" t="s">
        <v>632</v>
      </c>
      <c r="G435" s="231"/>
      <c r="H435" s="234">
        <v>18</v>
      </c>
      <c r="I435" s="235"/>
      <c r="J435" s="231"/>
      <c r="K435" s="231"/>
      <c r="L435" s="236"/>
      <c r="M435" s="237"/>
      <c r="N435" s="238"/>
      <c r="O435" s="238"/>
      <c r="P435" s="238"/>
      <c r="Q435" s="238"/>
      <c r="R435" s="238"/>
      <c r="S435" s="238"/>
      <c r="T435" s="239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40" t="s">
        <v>158</v>
      </c>
      <c r="AU435" s="240" t="s">
        <v>84</v>
      </c>
      <c r="AV435" s="14" t="s">
        <v>84</v>
      </c>
      <c r="AW435" s="14" t="s">
        <v>36</v>
      </c>
      <c r="AX435" s="14" t="s">
        <v>75</v>
      </c>
      <c r="AY435" s="240" t="s">
        <v>147</v>
      </c>
    </row>
    <row r="436" s="15" customFormat="1">
      <c r="A436" s="15"/>
      <c r="B436" s="241"/>
      <c r="C436" s="242"/>
      <c r="D436" s="221" t="s">
        <v>158</v>
      </c>
      <c r="E436" s="243" t="s">
        <v>19</v>
      </c>
      <c r="F436" s="244" t="s">
        <v>161</v>
      </c>
      <c r="G436" s="242"/>
      <c r="H436" s="245">
        <v>34.380000000000003</v>
      </c>
      <c r="I436" s="246"/>
      <c r="J436" s="242"/>
      <c r="K436" s="242"/>
      <c r="L436" s="247"/>
      <c r="M436" s="248"/>
      <c r="N436" s="249"/>
      <c r="O436" s="249"/>
      <c r="P436" s="249"/>
      <c r="Q436" s="249"/>
      <c r="R436" s="249"/>
      <c r="S436" s="249"/>
      <c r="T436" s="250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51" t="s">
        <v>158</v>
      </c>
      <c r="AU436" s="251" t="s">
        <v>84</v>
      </c>
      <c r="AV436" s="15" t="s">
        <v>154</v>
      </c>
      <c r="AW436" s="15" t="s">
        <v>36</v>
      </c>
      <c r="AX436" s="15" t="s">
        <v>80</v>
      </c>
      <c r="AY436" s="251" t="s">
        <v>147</v>
      </c>
    </row>
    <row r="437" s="2" customFormat="1" ht="24.15" customHeight="1">
      <c r="A437" s="41"/>
      <c r="B437" s="42"/>
      <c r="C437" s="201" t="s">
        <v>633</v>
      </c>
      <c r="D437" s="201" t="s">
        <v>149</v>
      </c>
      <c r="E437" s="202" t="s">
        <v>634</v>
      </c>
      <c r="F437" s="203" t="s">
        <v>635</v>
      </c>
      <c r="G437" s="204" t="s">
        <v>152</v>
      </c>
      <c r="H437" s="205">
        <v>11.5</v>
      </c>
      <c r="I437" s="206"/>
      <c r="J437" s="207">
        <f>ROUND(I437*H437,2)</f>
        <v>0</v>
      </c>
      <c r="K437" s="203" t="s">
        <v>153</v>
      </c>
      <c r="L437" s="47"/>
      <c r="M437" s="208" t="s">
        <v>19</v>
      </c>
      <c r="N437" s="209" t="s">
        <v>46</v>
      </c>
      <c r="O437" s="87"/>
      <c r="P437" s="210">
        <f>O437*H437</f>
        <v>0</v>
      </c>
      <c r="Q437" s="210">
        <v>0</v>
      </c>
      <c r="R437" s="210">
        <f>Q437*H437</f>
        <v>0</v>
      </c>
      <c r="S437" s="210">
        <v>0.0070000000000000001</v>
      </c>
      <c r="T437" s="211">
        <f>S437*H437</f>
        <v>0.080500000000000002</v>
      </c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R437" s="212" t="s">
        <v>258</v>
      </c>
      <c r="AT437" s="212" t="s">
        <v>149</v>
      </c>
      <c r="AU437" s="212" t="s">
        <v>84</v>
      </c>
      <c r="AY437" s="20" t="s">
        <v>147</v>
      </c>
      <c r="BE437" s="213">
        <f>IF(N437="základní",J437,0)</f>
        <v>0</v>
      </c>
      <c r="BF437" s="213">
        <f>IF(N437="snížená",J437,0)</f>
        <v>0</v>
      </c>
      <c r="BG437" s="213">
        <f>IF(N437="zákl. přenesená",J437,0)</f>
        <v>0</v>
      </c>
      <c r="BH437" s="213">
        <f>IF(N437="sníž. přenesená",J437,0)</f>
        <v>0</v>
      </c>
      <c r="BI437" s="213">
        <f>IF(N437="nulová",J437,0)</f>
        <v>0</v>
      </c>
      <c r="BJ437" s="20" t="s">
        <v>80</v>
      </c>
      <c r="BK437" s="213">
        <f>ROUND(I437*H437,2)</f>
        <v>0</v>
      </c>
      <c r="BL437" s="20" t="s">
        <v>258</v>
      </c>
      <c r="BM437" s="212" t="s">
        <v>636</v>
      </c>
    </row>
    <row r="438" s="2" customFormat="1">
      <c r="A438" s="41"/>
      <c r="B438" s="42"/>
      <c r="C438" s="43"/>
      <c r="D438" s="214" t="s">
        <v>156</v>
      </c>
      <c r="E438" s="43"/>
      <c r="F438" s="215" t="s">
        <v>637</v>
      </c>
      <c r="G438" s="43"/>
      <c r="H438" s="43"/>
      <c r="I438" s="216"/>
      <c r="J438" s="43"/>
      <c r="K438" s="43"/>
      <c r="L438" s="47"/>
      <c r="M438" s="217"/>
      <c r="N438" s="218"/>
      <c r="O438" s="87"/>
      <c r="P438" s="87"/>
      <c r="Q438" s="87"/>
      <c r="R438" s="87"/>
      <c r="S438" s="87"/>
      <c r="T438" s="88"/>
      <c r="U438" s="41"/>
      <c r="V438" s="41"/>
      <c r="W438" s="41"/>
      <c r="X438" s="41"/>
      <c r="Y438" s="41"/>
      <c r="Z438" s="41"/>
      <c r="AA438" s="41"/>
      <c r="AB438" s="41"/>
      <c r="AC438" s="41"/>
      <c r="AD438" s="41"/>
      <c r="AE438" s="41"/>
      <c r="AT438" s="20" t="s">
        <v>156</v>
      </c>
      <c r="AU438" s="20" t="s">
        <v>84</v>
      </c>
    </row>
    <row r="439" s="13" customFormat="1">
      <c r="A439" s="13"/>
      <c r="B439" s="219"/>
      <c r="C439" s="220"/>
      <c r="D439" s="221" t="s">
        <v>158</v>
      </c>
      <c r="E439" s="222" t="s">
        <v>19</v>
      </c>
      <c r="F439" s="223" t="s">
        <v>638</v>
      </c>
      <c r="G439" s="220"/>
      <c r="H439" s="222" t="s">
        <v>19</v>
      </c>
      <c r="I439" s="224"/>
      <c r="J439" s="220"/>
      <c r="K439" s="220"/>
      <c r="L439" s="225"/>
      <c r="M439" s="226"/>
      <c r="N439" s="227"/>
      <c r="O439" s="227"/>
      <c r="P439" s="227"/>
      <c r="Q439" s="227"/>
      <c r="R439" s="227"/>
      <c r="S439" s="227"/>
      <c r="T439" s="228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29" t="s">
        <v>158</v>
      </c>
      <c r="AU439" s="229" t="s">
        <v>84</v>
      </c>
      <c r="AV439" s="13" t="s">
        <v>80</v>
      </c>
      <c r="AW439" s="13" t="s">
        <v>36</v>
      </c>
      <c r="AX439" s="13" t="s">
        <v>75</v>
      </c>
      <c r="AY439" s="229" t="s">
        <v>147</v>
      </c>
    </row>
    <row r="440" s="14" customFormat="1">
      <c r="A440" s="14"/>
      <c r="B440" s="230"/>
      <c r="C440" s="231"/>
      <c r="D440" s="221" t="s">
        <v>158</v>
      </c>
      <c r="E440" s="232" t="s">
        <v>19</v>
      </c>
      <c r="F440" s="233" t="s">
        <v>104</v>
      </c>
      <c r="G440" s="231"/>
      <c r="H440" s="234">
        <v>11.5</v>
      </c>
      <c r="I440" s="235"/>
      <c r="J440" s="231"/>
      <c r="K440" s="231"/>
      <c r="L440" s="236"/>
      <c r="M440" s="237"/>
      <c r="N440" s="238"/>
      <c r="O440" s="238"/>
      <c r="P440" s="238"/>
      <c r="Q440" s="238"/>
      <c r="R440" s="238"/>
      <c r="S440" s="238"/>
      <c r="T440" s="239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40" t="s">
        <v>158</v>
      </c>
      <c r="AU440" s="240" t="s">
        <v>84</v>
      </c>
      <c r="AV440" s="14" t="s">
        <v>84</v>
      </c>
      <c r="AW440" s="14" t="s">
        <v>36</v>
      </c>
      <c r="AX440" s="14" t="s">
        <v>75</v>
      </c>
      <c r="AY440" s="240" t="s">
        <v>147</v>
      </c>
    </row>
    <row r="441" s="15" customFormat="1">
      <c r="A441" s="15"/>
      <c r="B441" s="241"/>
      <c r="C441" s="242"/>
      <c r="D441" s="221" t="s">
        <v>158</v>
      </c>
      <c r="E441" s="243" t="s">
        <v>19</v>
      </c>
      <c r="F441" s="244" t="s">
        <v>161</v>
      </c>
      <c r="G441" s="242"/>
      <c r="H441" s="245">
        <v>11.5</v>
      </c>
      <c r="I441" s="246"/>
      <c r="J441" s="242"/>
      <c r="K441" s="242"/>
      <c r="L441" s="247"/>
      <c r="M441" s="248"/>
      <c r="N441" s="249"/>
      <c r="O441" s="249"/>
      <c r="P441" s="249"/>
      <c r="Q441" s="249"/>
      <c r="R441" s="249"/>
      <c r="S441" s="249"/>
      <c r="T441" s="250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251" t="s">
        <v>158</v>
      </c>
      <c r="AU441" s="251" t="s">
        <v>84</v>
      </c>
      <c r="AV441" s="15" t="s">
        <v>154</v>
      </c>
      <c r="AW441" s="15" t="s">
        <v>36</v>
      </c>
      <c r="AX441" s="15" t="s">
        <v>80</v>
      </c>
      <c r="AY441" s="251" t="s">
        <v>147</v>
      </c>
    </row>
    <row r="442" s="2" customFormat="1" ht="24.15" customHeight="1">
      <c r="A442" s="41"/>
      <c r="B442" s="42"/>
      <c r="C442" s="201" t="s">
        <v>639</v>
      </c>
      <c r="D442" s="201" t="s">
        <v>149</v>
      </c>
      <c r="E442" s="202" t="s">
        <v>640</v>
      </c>
      <c r="F442" s="203" t="s">
        <v>641</v>
      </c>
      <c r="G442" s="204" t="s">
        <v>171</v>
      </c>
      <c r="H442" s="205">
        <v>10.5</v>
      </c>
      <c r="I442" s="206"/>
      <c r="J442" s="207">
        <f>ROUND(I442*H442,2)</f>
        <v>0</v>
      </c>
      <c r="K442" s="203" t="s">
        <v>153</v>
      </c>
      <c r="L442" s="47"/>
      <c r="M442" s="208" t="s">
        <v>19</v>
      </c>
      <c r="N442" s="209" t="s">
        <v>46</v>
      </c>
      <c r="O442" s="87"/>
      <c r="P442" s="210">
        <f>O442*H442</f>
        <v>0</v>
      </c>
      <c r="Q442" s="210">
        <v>0</v>
      </c>
      <c r="R442" s="210">
        <f>Q442*H442</f>
        <v>0</v>
      </c>
      <c r="S442" s="210">
        <v>0.0035999999999999999</v>
      </c>
      <c r="T442" s="211">
        <f>S442*H442</f>
        <v>0.0378</v>
      </c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R442" s="212" t="s">
        <v>258</v>
      </c>
      <c r="AT442" s="212" t="s">
        <v>149</v>
      </c>
      <c r="AU442" s="212" t="s">
        <v>84</v>
      </c>
      <c r="AY442" s="20" t="s">
        <v>147</v>
      </c>
      <c r="BE442" s="213">
        <f>IF(N442="základní",J442,0)</f>
        <v>0</v>
      </c>
      <c r="BF442" s="213">
        <f>IF(N442="snížená",J442,0)</f>
        <v>0</v>
      </c>
      <c r="BG442" s="213">
        <f>IF(N442="zákl. přenesená",J442,0)</f>
        <v>0</v>
      </c>
      <c r="BH442" s="213">
        <f>IF(N442="sníž. přenesená",J442,0)</f>
        <v>0</v>
      </c>
      <c r="BI442" s="213">
        <f>IF(N442="nulová",J442,0)</f>
        <v>0</v>
      </c>
      <c r="BJ442" s="20" t="s">
        <v>80</v>
      </c>
      <c r="BK442" s="213">
        <f>ROUND(I442*H442,2)</f>
        <v>0</v>
      </c>
      <c r="BL442" s="20" t="s">
        <v>258</v>
      </c>
      <c r="BM442" s="212" t="s">
        <v>642</v>
      </c>
    </row>
    <row r="443" s="2" customFormat="1">
      <c r="A443" s="41"/>
      <c r="B443" s="42"/>
      <c r="C443" s="43"/>
      <c r="D443" s="214" t="s">
        <v>156</v>
      </c>
      <c r="E443" s="43"/>
      <c r="F443" s="215" t="s">
        <v>643</v>
      </c>
      <c r="G443" s="43"/>
      <c r="H443" s="43"/>
      <c r="I443" s="216"/>
      <c r="J443" s="43"/>
      <c r="K443" s="43"/>
      <c r="L443" s="47"/>
      <c r="M443" s="217"/>
      <c r="N443" s="218"/>
      <c r="O443" s="87"/>
      <c r="P443" s="87"/>
      <c r="Q443" s="87"/>
      <c r="R443" s="87"/>
      <c r="S443" s="87"/>
      <c r="T443" s="88"/>
      <c r="U443" s="41"/>
      <c r="V443" s="41"/>
      <c r="W443" s="41"/>
      <c r="X443" s="41"/>
      <c r="Y443" s="41"/>
      <c r="Z443" s="41"/>
      <c r="AA443" s="41"/>
      <c r="AB443" s="41"/>
      <c r="AC443" s="41"/>
      <c r="AD443" s="41"/>
      <c r="AE443" s="41"/>
      <c r="AT443" s="20" t="s">
        <v>156</v>
      </c>
      <c r="AU443" s="20" t="s">
        <v>84</v>
      </c>
    </row>
    <row r="444" s="13" customFormat="1">
      <c r="A444" s="13"/>
      <c r="B444" s="219"/>
      <c r="C444" s="220"/>
      <c r="D444" s="221" t="s">
        <v>158</v>
      </c>
      <c r="E444" s="222" t="s">
        <v>19</v>
      </c>
      <c r="F444" s="223" t="s">
        <v>644</v>
      </c>
      <c r="G444" s="220"/>
      <c r="H444" s="222" t="s">
        <v>19</v>
      </c>
      <c r="I444" s="224"/>
      <c r="J444" s="220"/>
      <c r="K444" s="220"/>
      <c r="L444" s="225"/>
      <c r="M444" s="226"/>
      <c r="N444" s="227"/>
      <c r="O444" s="227"/>
      <c r="P444" s="227"/>
      <c r="Q444" s="227"/>
      <c r="R444" s="227"/>
      <c r="S444" s="227"/>
      <c r="T444" s="228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29" t="s">
        <v>158</v>
      </c>
      <c r="AU444" s="229" t="s">
        <v>84</v>
      </c>
      <c r="AV444" s="13" t="s">
        <v>80</v>
      </c>
      <c r="AW444" s="13" t="s">
        <v>36</v>
      </c>
      <c r="AX444" s="13" t="s">
        <v>75</v>
      </c>
      <c r="AY444" s="229" t="s">
        <v>147</v>
      </c>
    </row>
    <row r="445" s="14" customFormat="1">
      <c r="A445" s="14"/>
      <c r="B445" s="230"/>
      <c r="C445" s="231"/>
      <c r="D445" s="221" t="s">
        <v>158</v>
      </c>
      <c r="E445" s="232" t="s">
        <v>19</v>
      </c>
      <c r="F445" s="233" t="s">
        <v>645</v>
      </c>
      <c r="G445" s="231"/>
      <c r="H445" s="234">
        <v>10.5</v>
      </c>
      <c r="I445" s="235"/>
      <c r="J445" s="231"/>
      <c r="K445" s="231"/>
      <c r="L445" s="236"/>
      <c r="M445" s="237"/>
      <c r="N445" s="238"/>
      <c r="O445" s="238"/>
      <c r="P445" s="238"/>
      <c r="Q445" s="238"/>
      <c r="R445" s="238"/>
      <c r="S445" s="238"/>
      <c r="T445" s="239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0" t="s">
        <v>158</v>
      </c>
      <c r="AU445" s="240" t="s">
        <v>84</v>
      </c>
      <c r="AV445" s="14" t="s">
        <v>84</v>
      </c>
      <c r="AW445" s="14" t="s">
        <v>36</v>
      </c>
      <c r="AX445" s="14" t="s">
        <v>75</v>
      </c>
      <c r="AY445" s="240" t="s">
        <v>147</v>
      </c>
    </row>
    <row r="446" s="15" customFormat="1">
      <c r="A446" s="15"/>
      <c r="B446" s="241"/>
      <c r="C446" s="242"/>
      <c r="D446" s="221" t="s">
        <v>158</v>
      </c>
      <c r="E446" s="243" t="s">
        <v>19</v>
      </c>
      <c r="F446" s="244" t="s">
        <v>161</v>
      </c>
      <c r="G446" s="242"/>
      <c r="H446" s="245">
        <v>10.5</v>
      </c>
      <c r="I446" s="246"/>
      <c r="J446" s="242"/>
      <c r="K446" s="242"/>
      <c r="L446" s="247"/>
      <c r="M446" s="248"/>
      <c r="N446" s="249"/>
      <c r="O446" s="249"/>
      <c r="P446" s="249"/>
      <c r="Q446" s="249"/>
      <c r="R446" s="249"/>
      <c r="S446" s="249"/>
      <c r="T446" s="250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51" t="s">
        <v>158</v>
      </c>
      <c r="AU446" s="251" t="s">
        <v>84</v>
      </c>
      <c r="AV446" s="15" t="s">
        <v>154</v>
      </c>
      <c r="AW446" s="15" t="s">
        <v>36</v>
      </c>
      <c r="AX446" s="15" t="s">
        <v>80</v>
      </c>
      <c r="AY446" s="251" t="s">
        <v>147</v>
      </c>
    </row>
    <row r="447" s="2" customFormat="1" ht="16.5" customHeight="1">
      <c r="A447" s="41"/>
      <c r="B447" s="42"/>
      <c r="C447" s="201" t="s">
        <v>646</v>
      </c>
      <c r="D447" s="201" t="s">
        <v>149</v>
      </c>
      <c r="E447" s="202" t="s">
        <v>647</v>
      </c>
      <c r="F447" s="203" t="s">
        <v>648</v>
      </c>
      <c r="G447" s="204" t="s">
        <v>171</v>
      </c>
      <c r="H447" s="205">
        <v>11.1</v>
      </c>
      <c r="I447" s="206"/>
      <c r="J447" s="207">
        <f>ROUND(I447*H447,2)</f>
        <v>0</v>
      </c>
      <c r="K447" s="203" t="s">
        <v>153</v>
      </c>
      <c r="L447" s="47"/>
      <c r="M447" s="208" t="s">
        <v>19</v>
      </c>
      <c r="N447" s="209" t="s">
        <v>46</v>
      </c>
      <c r="O447" s="87"/>
      <c r="P447" s="210">
        <f>O447*H447</f>
        <v>0</v>
      </c>
      <c r="Q447" s="210">
        <v>2.0000000000000002E-05</v>
      </c>
      <c r="R447" s="210">
        <f>Q447*H447</f>
        <v>0.000222</v>
      </c>
      <c r="S447" s="210">
        <v>0</v>
      </c>
      <c r="T447" s="211">
        <f>S447*H447</f>
        <v>0</v>
      </c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R447" s="212" t="s">
        <v>258</v>
      </c>
      <c r="AT447" s="212" t="s">
        <v>149</v>
      </c>
      <c r="AU447" s="212" t="s">
        <v>84</v>
      </c>
      <c r="AY447" s="20" t="s">
        <v>147</v>
      </c>
      <c r="BE447" s="213">
        <f>IF(N447="základní",J447,0)</f>
        <v>0</v>
      </c>
      <c r="BF447" s="213">
        <f>IF(N447="snížená",J447,0)</f>
        <v>0</v>
      </c>
      <c r="BG447" s="213">
        <f>IF(N447="zákl. přenesená",J447,0)</f>
        <v>0</v>
      </c>
      <c r="BH447" s="213">
        <f>IF(N447="sníž. přenesená",J447,0)</f>
        <v>0</v>
      </c>
      <c r="BI447" s="213">
        <f>IF(N447="nulová",J447,0)</f>
        <v>0</v>
      </c>
      <c r="BJ447" s="20" t="s">
        <v>80</v>
      </c>
      <c r="BK447" s="213">
        <f>ROUND(I447*H447,2)</f>
        <v>0</v>
      </c>
      <c r="BL447" s="20" t="s">
        <v>258</v>
      </c>
      <c r="BM447" s="212" t="s">
        <v>649</v>
      </c>
    </row>
    <row r="448" s="2" customFormat="1">
      <c r="A448" s="41"/>
      <c r="B448" s="42"/>
      <c r="C448" s="43"/>
      <c r="D448" s="214" t="s">
        <v>156</v>
      </c>
      <c r="E448" s="43"/>
      <c r="F448" s="215" t="s">
        <v>650</v>
      </c>
      <c r="G448" s="43"/>
      <c r="H448" s="43"/>
      <c r="I448" s="216"/>
      <c r="J448" s="43"/>
      <c r="K448" s="43"/>
      <c r="L448" s="47"/>
      <c r="M448" s="217"/>
      <c r="N448" s="218"/>
      <c r="O448" s="87"/>
      <c r="P448" s="87"/>
      <c r="Q448" s="87"/>
      <c r="R448" s="87"/>
      <c r="S448" s="87"/>
      <c r="T448" s="88"/>
      <c r="U448" s="41"/>
      <c r="V448" s="41"/>
      <c r="W448" s="41"/>
      <c r="X448" s="41"/>
      <c r="Y448" s="41"/>
      <c r="Z448" s="41"/>
      <c r="AA448" s="41"/>
      <c r="AB448" s="41"/>
      <c r="AC448" s="41"/>
      <c r="AD448" s="41"/>
      <c r="AE448" s="41"/>
      <c r="AT448" s="20" t="s">
        <v>156</v>
      </c>
      <c r="AU448" s="20" t="s">
        <v>84</v>
      </c>
    </row>
    <row r="449" s="13" customFormat="1">
      <c r="A449" s="13"/>
      <c r="B449" s="219"/>
      <c r="C449" s="220"/>
      <c r="D449" s="221" t="s">
        <v>158</v>
      </c>
      <c r="E449" s="222" t="s">
        <v>19</v>
      </c>
      <c r="F449" s="223" t="s">
        <v>651</v>
      </c>
      <c r="G449" s="220"/>
      <c r="H449" s="222" t="s">
        <v>19</v>
      </c>
      <c r="I449" s="224"/>
      <c r="J449" s="220"/>
      <c r="K449" s="220"/>
      <c r="L449" s="225"/>
      <c r="M449" s="226"/>
      <c r="N449" s="227"/>
      <c r="O449" s="227"/>
      <c r="P449" s="227"/>
      <c r="Q449" s="227"/>
      <c r="R449" s="227"/>
      <c r="S449" s="227"/>
      <c r="T449" s="228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29" t="s">
        <v>158</v>
      </c>
      <c r="AU449" s="229" t="s">
        <v>84</v>
      </c>
      <c r="AV449" s="13" t="s">
        <v>80</v>
      </c>
      <c r="AW449" s="13" t="s">
        <v>36</v>
      </c>
      <c r="AX449" s="13" t="s">
        <v>75</v>
      </c>
      <c r="AY449" s="229" t="s">
        <v>147</v>
      </c>
    </row>
    <row r="450" s="14" customFormat="1">
      <c r="A450" s="14"/>
      <c r="B450" s="230"/>
      <c r="C450" s="231"/>
      <c r="D450" s="221" t="s">
        <v>158</v>
      </c>
      <c r="E450" s="232" t="s">
        <v>19</v>
      </c>
      <c r="F450" s="233" t="s">
        <v>620</v>
      </c>
      <c r="G450" s="231"/>
      <c r="H450" s="234">
        <v>11.1</v>
      </c>
      <c r="I450" s="235"/>
      <c r="J450" s="231"/>
      <c r="K450" s="231"/>
      <c r="L450" s="236"/>
      <c r="M450" s="237"/>
      <c r="N450" s="238"/>
      <c r="O450" s="238"/>
      <c r="P450" s="238"/>
      <c r="Q450" s="238"/>
      <c r="R450" s="238"/>
      <c r="S450" s="238"/>
      <c r="T450" s="239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40" t="s">
        <v>158</v>
      </c>
      <c r="AU450" s="240" t="s">
        <v>84</v>
      </c>
      <c r="AV450" s="14" t="s">
        <v>84</v>
      </c>
      <c r="AW450" s="14" t="s">
        <v>36</v>
      </c>
      <c r="AX450" s="14" t="s">
        <v>75</v>
      </c>
      <c r="AY450" s="240" t="s">
        <v>147</v>
      </c>
    </row>
    <row r="451" s="15" customFormat="1">
      <c r="A451" s="15"/>
      <c r="B451" s="241"/>
      <c r="C451" s="242"/>
      <c r="D451" s="221" t="s">
        <v>158</v>
      </c>
      <c r="E451" s="243" t="s">
        <v>19</v>
      </c>
      <c r="F451" s="244" t="s">
        <v>161</v>
      </c>
      <c r="G451" s="242"/>
      <c r="H451" s="245">
        <v>11.1</v>
      </c>
      <c r="I451" s="246"/>
      <c r="J451" s="242"/>
      <c r="K451" s="242"/>
      <c r="L451" s="247"/>
      <c r="M451" s="248"/>
      <c r="N451" s="249"/>
      <c r="O451" s="249"/>
      <c r="P451" s="249"/>
      <c r="Q451" s="249"/>
      <c r="R451" s="249"/>
      <c r="S451" s="249"/>
      <c r="T451" s="250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51" t="s">
        <v>158</v>
      </c>
      <c r="AU451" s="251" t="s">
        <v>84</v>
      </c>
      <c r="AV451" s="15" t="s">
        <v>154</v>
      </c>
      <c r="AW451" s="15" t="s">
        <v>36</v>
      </c>
      <c r="AX451" s="15" t="s">
        <v>80</v>
      </c>
      <c r="AY451" s="251" t="s">
        <v>147</v>
      </c>
    </row>
    <row r="452" s="2" customFormat="1" ht="16.5" customHeight="1">
      <c r="A452" s="41"/>
      <c r="B452" s="42"/>
      <c r="C452" s="263" t="s">
        <v>652</v>
      </c>
      <c r="D452" s="263" t="s">
        <v>314</v>
      </c>
      <c r="E452" s="264" t="s">
        <v>653</v>
      </c>
      <c r="F452" s="265" t="s">
        <v>654</v>
      </c>
      <c r="G452" s="266" t="s">
        <v>178</v>
      </c>
      <c r="H452" s="267">
        <v>0.029999999999999999</v>
      </c>
      <c r="I452" s="268"/>
      <c r="J452" s="269">
        <f>ROUND(I452*H452,2)</f>
        <v>0</v>
      </c>
      <c r="K452" s="265" t="s">
        <v>153</v>
      </c>
      <c r="L452" s="270"/>
      <c r="M452" s="271" t="s">
        <v>19</v>
      </c>
      <c r="N452" s="272" t="s">
        <v>46</v>
      </c>
      <c r="O452" s="87"/>
      <c r="P452" s="210">
        <f>O452*H452</f>
        <v>0</v>
      </c>
      <c r="Q452" s="210">
        <v>0.55000000000000004</v>
      </c>
      <c r="R452" s="210">
        <f>Q452*H452</f>
        <v>0.016500000000000001</v>
      </c>
      <c r="S452" s="210">
        <v>0</v>
      </c>
      <c r="T452" s="211">
        <f>S452*H452</f>
        <v>0</v>
      </c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R452" s="212" t="s">
        <v>370</v>
      </c>
      <c r="AT452" s="212" t="s">
        <v>314</v>
      </c>
      <c r="AU452" s="212" t="s">
        <v>84</v>
      </c>
      <c r="AY452" s="20" t="s">
        <v>147</v>
      </c>
      <c r="BE452" s="213">
        <f>IF(N452="základní",J452,0)</f>
        <v>0</v>
      </c>
      <c r="BF452" s="213">
        <f>IF(N452="snížená",J452,0)</f>
        <v>0</v>
      </c>
      <c r="BG452" s="213">
        <f>IF(N452="zákl. přenesená",J452,0)</f>
        <v>0</v>
      </c>
      <c r="BH452" s="213">
        <f>IF(N452="sníž. přenesená",J452,0)</f>
        <v>0</v>
      </c>
      <c r="BI452" s="213">
        <f>IF(N452="nulová",J452,0)</f>
        <v>0</v>
      </c>
      <c r="BJ452" s="20" t="s">
        <v>80</v>
      </c>
      <c r="BK452" s="213">
        <f>ROUND(I452*H452,2)</f>
        <v>0</v>
      </c>
      <c r="BL452" s="20" t="s">
        <v>258</v>
      </c>
      <c r="BM452" s="212" t="s">
        <v>655</v>
      </c>
    </row>
    <row r="453" s="13" customFormat="1">
      <c r="A453" s="13"/>
      <c r="B453" s="219"/>
      <c r="C453" s="220"/>
      <c r="D453" s="221" t="s">
        <v>158</v>
      </c>
      <c r="E453" s="222" t="s">
        <v>19</v>
      </c>
      <c r="F453" s="223" t="s">
        <v>656</v>
      </c>
      <c r="G453" s="220"/>
      <c r="H453" s="222" t="s">
        <v>19</v>
      </c>
      <c r="I453" s="224"/>
      <c r="J453" s="220"/>
      <c r="K453" s="220"/>
      <c r="L453" s="225"/>
      <c r="M453" s="226"/>
      <c r="N453" s="227"/>
      <c r="O453" s="227"/>
      <c r="P453" s="227"/>
      <c r="Q453" s="227"/>
      <c r="R453" s="227"/>
      <c r="S453" s="227"/>
      <c r="T453" s="228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29" t="s">
        <v>158</v>
      </c>
      <c r="AU453" s="229" t="s">
        <v>84</v>
      </c>
      <c r="AV453" s="13" t="s">
        <v>80</v>
      </c>
      <c r="AW453" s="13" t="s">
        <v>36</v>
      </c>
      <c r="AX453" s="13" t="s">
        <v>75</v>
      </c>
      <c r="AY453" s="229" t="s">
        <v>147</v>
      </c>
    </row>
    <row r="454" s="14" customFormat="1">
      <c r="A454" s="14"/>
      <c r="B454" s="230"/>
      <c r="C454" s="231"/>
      <c r="D454" s="221" t="s">
        <v>158</v>
      </c>
      <c r="E454" s="232" t="s">
        <v>19</v>
      </c>
      <c r="F454" s="233" t="s">
        <v>657</v>
      </c>
      <c r="G454" s="231"/>
      <c r="H454" s="234">
        <v>0.027</v>
      </c>
      <c r="I454" s="235"/>
      <c r="J454" s="231"/>
      <c r="K454" s="231"/>
      <c r="L454" s="236"/>
      <c r="M454" s="237"/>
      <c r="N454" s="238"/>
      <c r="O454" s="238"/>
      <c r="P454" s="238"/>
      <c r="Q454" s="238"/>
      <c r="R454" s="238"/>
      <c r="S454" s="238"/>
      <c r="T454" s="239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40" t="s">
        <v>158</v>
      </c>
      <c r="AU454" s="240" t="s">
        <v>84</v>
      </c>
      <c r="AV454" s="14" t="s">
        <v>84</v>
      </c>
      <c r="AW454" s="14" t="s">
        <v>36</v>
      </c>
      <c r="AX454" s="14" t="s">
        <v>75</v>
      </c>
      <c r="AY454" s="240" t="s">
        <v>147</v>
      </c>
    </row>
    <row r="455" s="15" customFormat="1">
      <c r="A455" s="15"/>
      <c r="B455" s="241"/>
      <c r="C455" s="242"/>
      <c r="D455" s="221" t="s">
        <v>158</v>
      </c>
      <c r="E455" s="243" t="s">
        <v>19</v>
      </c>
      <c r="F455" s="244" t="s">
        <v>161</v>
      </c>
      <c r="G455" s="242"/>
      <c r="H455" s="245">
        <v>0.027</v>
      </c>
      <c r="I455" s="246"/>
      <c r="J455" s="242"/>
      <c r="K455" s="242"/>
      <c r="L455" s="247"/>
      <c r="M455" s="248"/>
      <c r="N455" s="249"/>
      <c r="O455" s="249"/>
      <c r="P455" s="249"/>
      <c r="Q455" s="249"/>
      <c r="R455" s="249"/>
      <c r="S455" s="249"/>
      <c r="T455" s="250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51" t="s">
        <v>158</v>
      </c>
      <c r="AU455" s="251" t="s">
        <v>84</v>
      </c>
      <c r="AV455" s="15" t="s">
        <v>154</v>
      </c>
      <c r="AW455" s="15" t="s">
        <v>36</v>
      </c>
      <c r="AX455" s="15" t="s">
        <v>80</v>
      </c>
      <c r="AY455" s="251" t="s">
        <v>147</v>
      </c>
    </row>
    <row r="456" s="14" customFormat="1">
      <c r="A456" s="14"/>
      <c r="B456" s="230"/>
      <c r="C456" s="231"/>
      <c r="D456" s="221" t="s">
        <v>158</v>
      </c>
      <c r="E456" s="231"/>
      <c r="F456" s="233" t="s">
        <v>658</v>
      </c>
      <c r="G456" s="231"/>
      <c r="H456" s="234">
        <v>0.029999999999999999</v>
      </c>
      <c r="I456" s="235"/>
      <c r="J456" s="231"/>
      <c r="K456" s="231"/>
      <c r="L456" s="236"/>
      <c r="M456" s="237"/>
      <c r="N456" s="238"/>
      <c r="O456" s="238"/>
      <c r="P456" s="238"/>
      <c r="Q456" s="238"/>
      <c r="R456" s="238"/>
      <c r="S456" s="238"/>
      <c r="T456" s="239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40" t="s">
        <v>158</v>
      </c>
      <c r="AU456" s="240" t="s">
        <v>84</v>
      </c>
      <c r="AV456" s="14" t="s">
        <v>84</v>
      </c>
      <c r="AW456" s="14" t="s">
        <v>4</v>
      </c>
      <c r="AX456" s="14" t="s">
        <v>80</v>
      </c>
      <c r="AY456" s="240" t="s">
        <v>147</v>
      </c>
    </row>
    <row r="457" s="2" customFormat="1" ht="24.15" customHeight="1">
      <c r="A457" s="41"/>
      <c r="B457" s="42"/>
      <c r="C457" s="201" t="s">
        <v>659</v>
      </c>
      <c r="D457" s="201" t="s">
        <v>149</v>
      </c>
      <c r="E457" s="202" t="s">
        <v>660</v>
      </c>
      <c r="F457" s="203" t="s">
        <v>661</v>
      </c>
      <c r="G457" s="204" t="s">
        <v>211</v>
      </c>
      <c r="H457" s="205">
        <v>0.58599999999999997</v>
      </c>
      <c r="I457" s="206"/>
      <c r="J457" s="207">
        <f>ROUND(I457*H457,2)</f>
        <v>0</v>
      </c>
      <c r="K457" s="203" t="s">
        <v>153</v>
      </c>
      <c r="L457" s="47"/>
      <c r="M457" s="208" t="s">
        <v>19</v>
      </c>
      <c r="N457" s="209" t="s">
        <v>46</v>
      </c>
      <c r="O457" s="87"/>
      <c r="P457" s="210">
        <f>O457*H457</f>
        <v>0</v>
      </c>
      <c r="Q457" s="210">
        <v>0</v>
      </c>
      <c r="R457" s="210">
        <f>Q457*H457</f>
        <v>0</v>
      </c>
      <c r="S457" s="210">
        <v>0</v>
      </c>
      <c r="T457" s="211">
        <f>S457*H457</f>
        <v>0</v>
      </c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R457" s="212" t="s">
        <v>258</v>
      </c>
      <c r="AT457" s="212" t="s">
        <v>149</v>
      </c>
      <c r="AU457" s="212" t="s">
        <v>84</v>
      </c>
      <c r="AY457" s="20" t="s">
        <v>147</v>
      </c>
      <c r="BE457" s="213">
        <f>IF(N457="základní",J457,0)</f>
        <v>0</v>
      </c>
      <c r="BF457" s="213">
        <f>IF(N457="snížená",J457,0)</f>
        <v>0</v>
      </c>
      <c r="BG457" s="213">
        <f>IF(N457="zákl. přenesená",J457,0)</f>
        <v>0</v>
      </c>
      <c r="BH457" s="213">
        <f>IF(N457="sníž. přenesená",J457,0)</f>
        <v>0</v>
      </c>
      <c r="BI457" s="213">
        <f>IF(N457="nulová",J457,0)</f>
        <v>0</v>
      </c>
      <c r="BJ457" s="20" t="s">
        <v>80</v>
      </c>
      <c r="BK457" s="213">
        <f>ROUND(I457*H457,2)</f>
        <v>0</v>
      </c>
      <c r="BL457" s="20" t="s">
        <v>258</v>
      </c>
      <c r="BM457" s="212" t="s">
        <v>662</v>
      </c>
    </row>
    <row r="458" s="2" customFormat="1">
      <c r="A458" s="41"/>
      <c r="B458" s="42"/>
      <c r="C458" s="43"/>
      <c r="D458" s="214" t="s">
        <v>156</v>
      </c>
      <c r="E458" s="43"/>
      <c r="F458" s="215" t="s">
        <v>663</v>
      </c>
      <c r="G458" s="43"/>
      <c r="H458" s="43"/>
      <c r="I458" s="216"/>
      <c r="J458" s="43"/>
      <c r="K458" s="43"/>
      <c r="L458" s="47"/>
      <c r="M458" s="217"/>
      <c r="N458" s="218"/>
      <c r="O458" s="87"/>
      <c r="P458" s="87"/>
      <c r="Q458" s="87"/>
      <c r="R458" s="87"/>
      <c r="S458" s="87"/>
      <c r="T458" s="88"/>
      <c r="U458" s="41"/>
      <c r="V458" s="41"/>
      <c r="W458" s="41"/>
      <c r="X458" s="41"/>
      <c r="Y458" s="41"/>
      <c r="Z458" s="41"/>
      <c r="AA458" s="41"/>
      <c r="AB458" s="41"/>
      <c r="AC458" s="41"/>
      <c r="AD458" s="41"/>
      <c r="AE458" s="41"/>
      <c r="AT458" s="20" t="s">
        <v>156</v>
      </c>
      <c r="AU458" s="20" t="s">
        <v>84</v>
      </c>
    </row>
    <row r="459" s="12" customFormat="1" ht="22.8" customHeight="1">
      <c r="A459" s="12"/>
      <c r="B459" s="185"/>
      <c r="C459" s="186"/>
      <c r="D459" s="187" t="s">
        <v>74</v>
      </c>
      <c r="E459" s="199" t="s">
        <v>664</v>
      </c>
      <c r="F459" s="199" t="s">
        <v>665</v>
      </c>
      <c r="G459" s="186"/>
      <c r="H459" s="186"/>
      <c r="I459" s="189"/>
      <c r="J459" s="200">
        <f>BK459</f>
        <v>0</v>
      </c>
      <c r="K459" s="186"/>
      <c r="L459" s="191"/>
      <c r="M459" s="192"/>
      <c r="N459" s="193"/>
      <c r="O459" s="193"/>
      <c r="P459" s="194">
        <f>SUM(P460:P513)</f>
        <v>0</v>
      </c>
      <c r="Q459" s="193"/>
      <c r="R459" s="194">
        <f>SUM(R460:R513)</f>
        <v>0.16344019999999998</v>
      </c>
      <c r="S459" s="193"/>
      <c r="T459" s="195">
        <f>SUM(T460:T513)</f>
        <v>0.01452</v>
      </c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R459" s="196" t="s">
        <v>84</v>
      </c>
      <c r="AT459" s="197" t="s">
        <v>74</v>
      </c>
      <c r="AU459" s="197" t="s">
        <v>80</v>
      </c>
      <c r="AY459" s="196" t="s">
        <v>147</v>
      </c>
      <c r="BK459" s="198">
        <f>SUM(BK460:BK513)</f>
        <v>0</v>
      </c>
    </row>
    <row r="460" s="2" customFormat="1" ht="16.5" customHeight="1">
      <c r="A460" s="41"/>
      <c r="B460" s="42"/>
      <c r="C460" s="201" t="s">
        <v>666</v>
      </c>
      <c r="D460" s="201" t="s">
        <v>149</v>
      </c>
      <c r="E460" s="202" t="s">
        <v>667</v>
      </c>
      <c r="F460" s="203" t="s">
        <v>668</v>
      </c>
      <c r="G460" s="204" t="s">
        <v>171</v>
      </c>
      <c r="H460" s="205">
        <v>2.2000000000000002</v>
      </c>
      <c r="I460" s="206"/>
      <c r="J460" s="207">
        <f>ROUND(I460*H460,2)</f>
        <v>0</v>
      </c>
      <c r="K460" s="203" t="s">
        <v>153</v>
      </c>
      <c r="L460" s="47"/>
      <c r="M460" s="208" t="s">
        <v>19</v>
      </c>
      <c r="N460" s="209" t="s">
        <v>46</v>
      </c>
      <c r="O460" s="87"/>
      <c r="P460" s="210">
        <f>O460*H460</f>
        <v>0</v>
      </c>
      <c r="Q460" s="210">
        <v>0</v>
      </c>
      <c r="R460" s="210">
        <f>Q460*H460</f>
        <v>0</v>
      </c>
      <c r="S460" s="210">
        <v>0.0017700000000000001</v>
      </c>
      <c r="T460" s="211">
        <f>S460*H460</f>
        <v>0.0038940000000000003</v>
      </c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41"/>
      <c r="AR460" s="212" t="s">
        <v>258</v>
      </c>
      <c r="AT460" s="212" t="s">
        <v>149</v>
      </c>
      <c r="AU460" s="212" t="s">
        <v>84</v>
      </c>
      <c r="AY460" s="20" t="s">
        <v>147</v>
      </c>
      <c r="BE460" s="213">
        <f>IF(N460="základní",J460,0)</f>
        <v>0</v>
      </c>
      <c r="BF460" s="213">
        <f>IF(N460="snížená",J460,0)</f>
        <v>0</v>
      </c>
      <c r="BG460" s="213">
        <f>IF(N460="zákl. přenesená",J460,0)</f>
        <v>0</v>
      </c>
      <c r="BH460" s="213">
        <f>IF(N460="sníž. přenesená",J460,0)</f>
        <v>0</v>
      </c>
      <c r="BI460" s="213">
        <f>IF(N460="nulová",J460,0)</f>
        <v>0</v>
      </c>
      <c r="BJ460" s="20" t="s">
        <v>80</v>
      </c>
      <c r="BK460" s="213">
        <f>ROUND(I460*H460,2)</f>
        <v>0</v>
      </c>
      <c r="BL460" s="20" t="s">
        <v>258</v>
      </c>
      <c r="BM460" s="212" t="s">
        <v>669</v>
      </c>
    </row>
    <row r="461" s="2" customFormat="1">
      <c r="A461" s="41"/>
      <c r="B461" s="42"/>
      <c r="C461" s="43"/>
      <c r="D461" s="214" t="s">
        <v>156</v>
      </c>
      <c r="E461" s="43"/>
      <c r="F461" s="215" t="s">
        <v>670</v>
      </c>
      <c r="G461" s="43"/>
      <c r="H461" s="43"/>
      <c r="I461" s="216"/>
      <c r="J461" s="43"/>
      <c r="K461" s="43"/>
      <c r="L461" s="47"/>
      <c r="M461" s="217"/>
      <c r="N461" s="218"/>
      <c r="O461" s="87"/>
      <c r="P461" s="87"/>
      <c r="Q461" s="87"/>
      <c r="R461" s="87"/>
      <c r="S461" s="87"/>
      <c r="T461" s="88"/>
      <c r="U461" s="41"/>
      <c r="V461" s="41"/>
      <c r="W461" s="41"/>
      <c r="X461" s="41"/>
      <c r="Y461" s="41"/>
      <c r="Z461" s="41"/>
      <c r="AA461" s="41"/>
      <c r="AB461" s="41"/>
      <c r="AC461" s="41"/>
      <c r="AD461" s="41"/>
      <c r="AE461" s="41"/>
      <c r="AT461" s="20" t="s">
        <v>156</v>
      </c>
      <c r="AU461" s="20" t="s">
        <v>84</v>
      </c>
    </row>
    <row r="462" s="13" customFormat="1">
      <c r="A462" s="13"/>
      <c r="B462" s="219"/>
      <c r="C462" s="220"/>
      <c r="D462" s="221" t="s">
        <v>158</v>
      </c>
      <c r="E462" s="222" t="s">
        <v>19</v>
      </c>
      <c r="F462" s="223" t="s">
        <v>671</v>
      </c>
      <c r="G462" s="220"/>
      <c r="H462" s="222" t="s">
        <v>19</v>
      </c>
      <c r="I462" s="224"/>
      <c r="J462" s="220"/>
      <c r="K462" s="220"/>
      <c r="L462" s="225"/>
      <c r="M462" s="226"/>
      <c r="N462" s="227"/>
      <c r="O462" s="227"/>
      <c r="P462" s="227"/>
      <c r="Q462" s="227"/>
      <c r="R462" s="227"/>
      <c r="S462" s="227"/>
      <c r="T462" s="228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29" t="s">
        <v>158</v>
      </c>
      <c r="AU462" s="229" t="s">
        <v>84</v>
      </c>
      <c r="AV462" s="13" t="s">
        <v>80</v>
      </c>
      <c r="AW462" s="13" t="s">
        <v>36</v>
      </c>
      <c r="AX462" s="13" t="s">
        <v>75</v>
      </c>
      <c r="AY462" s="229" t="s">
        <v>147</v>
      </c>
    </row>
    <row r="463" s="14" customFormat="1">
      <c r="A463" s="14"/>
      <c r="B463" s="230"/>
      <c r="C463" s="231"/>
      <c r="D463" s="221" t="s">
        <v>158</v>
      </c>
      <c r="E463" s="232" t="s">
        <v>19</v>
      </c>
      <c r="F463" s="233" t="s">
        <v>504</v>
      </c>
      <c r="G463" s="231"/>
      <c r="H463" s="234">
        <v>2.2000000000000002</v>
      </c>
      <c r="I463" s="235"/>
      <c r="J463" s="231"/>
      <c r="K463" s="231"/>
      <c r="L463" s="236"/>
      <c r="M463" s="237"/>
      <c r="N463" s="238"/>
      <c r="O463" s="238"/>
      <c r="P463" s="238"/>
      <c r="Q463" s="238"/>
      <c r="R463" s="238"/>
      <c r="S463" s="238"/>
      <c r="T463" s="239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40" t="s">
        <v>158</v>
      </c>
      <c r="AU463" s="240" t="s">
        <v>84</v>
      </c>
      <c r="AV463" s="14" t="s">
        <v>84</v>
      </c>
      <c r="AW463" s="14" t="s">
        <v>36</v>
      </c>
      <c r="AX463" s="14" t="s">
        <v>75</v>
      </c>
      <c r="AY463" s="240" t="s">
        <v>147</v>
      </c>
    </row>
    <row r="464" s="15" customFormat="1">
      <c r="A464" s="15"/>
      <c r="B464" s="241"/>
      <c r="C464" s="242"/>
      <c r="D464" s="221" t="s">
        <v>158</v>
      </c>
      <c r="E464" s="243" t="s">
        <v>19</v>
      </c>
      <c r="F464" s="244" t="s">
        <v>161</v>
      </c>
      <c r="G464" s="242"/>
      <c r="H464" s="245">
        <v>2.2000000000000002</v>
      </c>
      <c r="I464" s="246"/>
      <c r="J464" s="242"/>
      <c r="K464" s="242"/>
      <c r="L464" s="247"/>
      <c r="M464" s="248"/>
      <c r="N464" s="249"/>
      <c r="O464" s="249"/>
      <c r="P464" s="249"/>
      <c r="Q464" s="249"/>
      <c r="R464" s="249"/>
      <c r="S464" s="249"/>
      <c r="T464" s="250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51" t="s">
        <v>158</v>
      </c>
      <c r="AU464" s="251" t="s">
        <v>84</v>
      </c>
      <c r="AV464" s="15" t="s">
        <v>154</v>
      </c>
      <c r="AW464" s="15" t="s">
        <v>36</v>
      </c>
      <c r="AX464" s="15" t="s">
        <v>80</v>
      </c>
      <c r="AY464" s="251" t="s">
        <v>147</v>
      </c>
    </row>
    <row r="465" s="2" customFormat="1" ht="16.5" customHeight="1">
      <c r="A465" s="41"/>
      <c r="B465" s="42"/>
      <c r="C465" s="201" t="s">
        <v>672</v>
      </c>
      <c r="D465" s="201" t="s">
        <v>149</v>
      </c>
      <c r="E465" s="202" t="s">
        <v>673</v>
      </c>
      <c r="F465" s="203" t="s">
        <v>674</v>
      </c>
      <c r="G465" s="204" t="s">
        <v>171</v>
      </c>
      <c r="H465" s="205">
        <v>2.2000000000000002</v>
      </c>
      <c r="I465" s="206"/>
      <c r="J465" s="207">
        <f>ROUND(I465*H465,2)</f>
        <v>0</v>
      </c>
      <c r="K465" s="203" t="s">
        <v>153</v>
      </c>
      <c r="L465" s="47"/>
      <c r="M465" s="208" t="s">
        <v>19</v>
      </c>
      <c r="N465" s="209" t="s">
        <v>46</v>
      </c>
      <c r="O465" s="87"/>
      <c r="P465" s="210">
        <f>O465*H465</f>
        <v>0</v>
      </c>
      <c r="Q465" s="210">
        <v>0</v>
      </c>
      <c r="R465" s="210">
        <f>Q465*H465</f>
        <v>0</v>
      </c>
      <c r="S465" s="210">
        <v>0.0022300000000000002</v>
      </c>
      <c r="T465" s="211">
        <f>S465*H465</f>
        <v>0.0049060000000000006</v>
      </c>
      <c r="U465" s="41"/>
      <c r="V465" s="41"/>
      <c r="W465" s="41"/>
      <c r="X465" s="41"/>
      <c r="Y465" s="41"/>
      <c r="Z465" s="41"/>
      <c r="AA465" s="41"/>
      <c r="AB465" s="41"/>
      <c r="AC465" s="41"/>
      <c r="AD465" s="41"/>
      <c r="AE465" s="41"/>
      <c r="AR465" s="212" t="s">
        <v>258</v>
      </c>
      <c r="AT465" s="212" t="s">
        <v>149</v>
      </c>
      <c r="AU465" s="212" t="s">
        <v>84</v>
      </c>
      <c r="AY465" s="20" t="s">
        <v>147</v>
      </c>
      <c r="BE465" s="213">
        <f>IF(N465="základní",J465,0)</f>
        <v>0</v>
      </c>
      <c r="BF465" s="213">
        <f>IF(N465="snížená",J465,0)</f>
        <v>0</v>
      </c>
      <c r="BG465" s="213">
        <f>IF(N465="zákl. přenesená",J465,0)</f>
        <v>0</v>
      </c>
      <c r="BH465" s="213">
        <f>IF(N465="sníž. přenesená",J465,0)</f>
        <v>0</v>
      </c>
      <c r="BI465" s="213">
        <f>IF(N465="nulová",J465,0)</f>
        <v>0</v>
      </c>
      <c r="BJ465" s="20" t="s">
        <v>80</v>
      </c>
      <c r="BK465" s="213">
        <f>ROUND(I465*H465,2)</f>
        <v>0</v>
      </c>
      <c r="BL465" s="20" t="s">
        <v>258</v>
      </c>
      <c r="BM465" s="212" t="s">
        <v>675</v>
      </c>
    </row>
    <row r="466" s="2" customFormat="1">
      <c r="A466" s="41"/>
      <c r="B466" s="42"/>
      <c r="C466" s="43"/>
      <c r="D466" s="214" t="s">
        <v>156</v>
      </c>
      <c r="E466" s="43"/>
      <c r="F466" s="215" t="s">
        <v>676</v>
      </c>
      <c r="G466" s="43"/>
      <c r="H466" s="43"/>
      <c r="I466" s="216"/>
      <c r="J466" s="43"/>
      <c r="K466" s="43"/>
      <c r="L466" s="47"/>
      <c r="M466" s="217"/>
      <c r="N466" s="218"/>
      <c r="O466" s="87"/>
      <c r="P466" s="87"/>
      <c r="Q466" s="87"/>
      <c r="R466" s="87"/>
      <c r="S466" s="87"/>
      <c r="T466" s="88"/>
      <c r="U466" s="41"/>
      <c r="V466" s="41"/>
      <c r="W466" s="41"/>
      <c r="X466" s="41"/>
      <c r="Y466" s="41"/>
      <c r="Z466" s="41"/>
      <c r="AA466" s="41"/>
      <c r="AB466" s="41"/>
      <c r="AC466" s="41"/>
      <c r="AD466" s="41"/>
      <c r="AE466" s="41"/>
      <c r="AT466" s="20" t="s">
        <v>156</v>
      </c>
      <c r="AU466" s="20" t="s">
        <v>84</v>
      </c>
    </row>
    <row r="467" s="13" customFormat="1">
      <c r="A467" s="13"/>
      <c r="B467" s="219"/>
      <c r="C467" s="220"/>
      <c r="D467" s="221" t="s">
        <v>158</v>
      </c>
      <c r="E467" s="222" t="s">
        <v>19</v>
      </c>
      <c r="F467" s="223" t="s">
        <v>671</v>
      </c>
      <c r="G467" s="220"/>
      <c r="H467" s="222" t="s">
        <v>19</v>
      </c>
      <c r="I467" s="224"/>
      <c r="J467" s="220"/>
      <c r="K467" s="220"/>
      <c r="L467" s="225"/>
      <c r="M467" s="226"/>
      <c r="N467" s="227"/>
      <c r="O467" s="227"/>
      <c r="P467" s="227"/>
      <c r="Q467" s="227"/>
      <c r="R467" s="227"/>
      <c r="S467" s="227"/>
      <c r="T467" s="228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29" t="s">
        <v>158</v>
      </c>
      <c r="AU467" s="229" t="s">
        <v>84</v>
      </c>
      <c r="AV467" s="13" t="s">
        <v>80</v>
      </c>
      <c r="AW467" s="13" t="s">
        <v>36</v>
      </c>
      <c r="AX467" s="13" t="s">
        <v>75</v>
      </c>
      <c r="AY467" s="229" t="s">
        <v>147</v>
      </c>
    </row>
    <row r="468" s="14" customFormat="1">
      <c r="A468" s="14"/>
      <c r="B468" s="230"/>
      <c r="C468" s="231"/>
      <c r="D468" s="221" t="s">
        <v>158</v>
      </c>
      <c r="E468" s="232" t="s">
        <v>19</v>
      </c>
      <c r="F468" s="233" t="s">
        <v>504</v>
      </c>
      <c r="G468" s="231"/>
      <c r="H468" s="234">
        <v>2.2000000000000002</v>
      </c>
      <c r="I468" s="235"/>
      <c r="J468" s="231"/>
      <c r="K468" s="231"/>
      <c r="L468" s="236"/>
      <c r="M468" s="237"/>
      <c r="N468" s="238"/>
      <c r="O468" s="238"/>
      <c r="P468" s="238"/>
      <c r="Q468" s="238"/>
      <c r="R468" s="238"/>
      <c r="S468" s="238"/>
      <c r="T468" s="239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40" t="s">
        <v>158</v>
      </c>
      <c r="AU468" s="240" t="s">
        <v>84</v>
      </c>
      <c r="AV468" s="14" t="s">
        <v>84</v>
      </c>
      <c r="AW468" s="14" t="s">
        <v>36</v>
      </c>
      <c r="AX468" s="14" t="s">
        <v>75</v>
      </c>
      <c r="AY468" s="240" t="s">
        <v>147</v>
      </c>
    </row>
    <row r="469" s="15" customFormat="1">
      <c r="A469" s="15"/>
      <c r="B469" s="241"/>
      <c r="C469" s="242"/>
      <c r="D469" s="221" t="s">
        <v>158</v>
      </c>
      <c r="E469" s="243" t="s">
        <v>19</v>
      </c>
      <c r="F469" s="244" t="s">
        <v>161</v>
      </c>
      <c r="G469" s="242"/>
      <c r="H469" s="245">
        <v>2.2000000000000002</v>
      </c>
      <c r="I469" s="246"/>
      <c r="J469" s="242"/>
      <c r="K469" s="242"/>
      <c r="L469" s="247"/>
      <c r="M469" s="248"/>
      <c r="N469" s="249"/>
      <c r="O469" s="249"/>
      <c r="P469" s="249"/>
      <c r="Q469" s="249"/>
      <c r="R469" s="249"/>
      <c r="S469" s="249"/>
      <c r="T469" s="250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51" t="s">
        <v>158</v>
      </c>
      <c r="AU469" s="251" t="s">
        <v>84</v>
      </c>
      <c r="AV469" s="15" t="s">
        <v>154</v>
      </c>
      <c r="AW469" s="15" t="s">
        <v>36</v>
      </c>
      <c r="AX469" s="15" t="s">
        <v>80</v>
      </c>
      <c r="AY469" s="251" t="s">
        <v>147</v>
      </c>
    </row>
    <row r="470" s="2" customFormat="1" ht="16.5" customHeight="1">
      <c r="A470" s="41"/>
      <c r="B470" s="42"/>
      <c r="C470" s="201" t="s">
        <v>677</v>
      </c>
      <c r="D470" s="201" t="s">
        <v>149</v>
      </c>
      <c r="E470" s="202" t="s">
        <v>678</v>
      </c>
      <c r="F470" s="203" t="s">
        <v>679</v>
      </c>
      <c r="G470" s="204" t="s">
        <v>171</v>
      </c>
      <c r="H470" s="205">
        <v>2.2000000000000002</v>
      </c>
      <c r="I470" s="206"/>
      <c r="J470" s="207">
        <f>ROUND(I470*H470,2)</f>
        <v>0</v>
      </c>
      <c r="K470" s="203" t="s">
        <v>153</v>
      </c>
      <c r="L470" s="47"/>
      <c r="M470" s="208" t="s">
        <v>19</v>
      </c>
      <c r="N470" s="209" t="s">
        <v>46</v>
      </c>
      <c r="O470" s="87"/>
      <c r="P470" s="210">
        <f>O470*H470</f>
        <v>0</v>
      </c>
      <c r="Q470" s="210">
        <v>0</v>
      </c>
      <c r="R470" s="210">
        <f>Q470*H470</f>
        <v>0</v>
      </c>
      <c r="S470" s="210">
        <v>0.0025999999999999999</v>
      </c>
      <c r="T470" s="211">
        <f>S470*H470</f>
        <v>0.0057200000000000003</v>
      </c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41"/>
      <c r="AR470" s="212" t="s">
        <v>258</v>
      </c>
      <c r="AT470" s="212" t="s">
        <v>149</v>
      </c>
      <c r="AU470" s="212" t="s">
        <v>84</v>
      </c>
      <c r="AY470" s="20" t="s">
        <v>147</v>
      </c>
      <c r="BE470" s="213">
        <f>IF(N470="základní",J470,0)</f>
        <v>0</v>
      </c>
      <c r="BF470" s="213">
        <f>IF(N470="snížená",J470,0)</f>
        <v>0</v>
      </c>
      <c r="BG470" s="213">
        <f>IF(N470="zákl. přenesená",J470,0)</f>
        <v>0</v>
      </c>
      <c r="BH470" s="213">
        <f>IF(N470="sníž. přenesená",J470,0)</f>
        <v>0</v>
      </c>
      <c r="BI470" s="213">
        <f>IF(N470="nulová",J470,0)</f>
        <v>0</v>
      </c>
      <c r="BJ470" s="20" t="s">
        <v>80</v>
      </c>
      <c r="BK470" s="213">
        <f>ROUND(I470*H470,2)</f>
        <v>0</v>
      </c>
      <c r="BL470" s="20" t="s">
        <v>258</v>
      </c>
      <c r="BM470" s="212" t="s">
        <v>680</v>
      </c>
    </row>
    <row r="471" s="2" customFormat="1">
      <c r="A471" s="41"/>
      <c r="B471" s="42"/>
      <c r="C471" s="43"/>
      <c r="D471" s="214" t="s">
        <v>156</v>
      </c>
      <c r="E471" s="43"/>
      <c r="F471" s="215" t="s">
        <v>681</v>
      </c>
      <c r="G471" s="43"/>
      <c r="H471" s="43"/>
      <c r="I471" s="216"/>
      <c r="J471" s="43"/>
      <c r="K471" s="43"/>
      <c r="L471" s="47"/>
      <c r="M471" s="217"/>
      <c r="N471" s="218"/>
      <c r="O471" s="87"/>
      <c r="P471" s="87"/>
      <c r="Q471" s="87"/>
      <c r="R471" s="87"/>
      <c r="S471" s="87"/>
      <c r="T471" s="88"/>
      <c r="U471" s="41"/>
      <c r="V471" s="41"/>
      <c r="W471" s="41"/>
      <c r="X471" s="41"/>
      <c r="Y471" s="41"/>
      <c r="Z471" s="41"/>
      <c r="AA471" s="41"/>
      <c r="AB471" s="41"/>
      <c r="AC471" s="41"/>
      <c r="AD471" s="41"/>
      <c r="AE471" s="41"/>
      <c r="AT471" s="20" t="s">
        <v>156</v>
      </c>
      <c r="AU471" s="20" t="s">
        <v>84</v>
      </c>
    </row>
    <row r="472" s="13" customFormat="1">
      <c r="A472" s="13"/>
      <c r="B472" s="219"/>
      <c r="C472" s="220"/>
      <c r="D472" s="221" t="s">
        <v>158</v>
      </c>
      <c r="E472" s="222" t="s">
        <v>19</v>
      </c>
      <c r="F472" s="223" t="s">
        <v>671</v>
      </c>
      <c r="G472" s="220"/>
      <c r="H472" s="222" t="s">
        <v>19</v>
      </c>
      <c r="I472" s="224"/>
      <c r="J472" s="220"/>
      <c r="K472" s="220"/>
      <c r="L472" s="225"/>
      <c r="M472" s="226"/>
      <c r="N472" s="227"/>
      <c r="O472" s="227"/>
      <c r="P472" s="227"/>
      <c r="Q472" s="227"/>
      <c r="R472" s="227"/>
      <c r="S472" s="227"/>
      <c r="T472" s="228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29" t="s">
        <v>158</v>
      </c>
      <c r="AU472" s="229" t="s">
        <v>84</v>
      </c>
      <c r="AV472" s="13" t="s">
        <v>80</v>
      </c>
      <c r="AW472" s="13" t="s">
        <v>36</v>
      </c>
      <c r="AX472" s="13" t="s">
        <v>75</v>
      </c>
      <c r="AY472" s="229" t="s">
        <v>147</v>
      </c>
    </row>
    <row r="473" s="14" customFormat="1">
      <c r="A473" s="14"/>
      <c r="B473" s="230"/>
      <c r="C473" s="231"/>
      <c r="D473" s="221" t="s">
        <v>158</v>
      </c>
      <c r="E473" s="232" t="s">
        <v>19</v>
      </c>
      <c r="F473" s="233" t="s">
        <v>504</v>
      </c>
      <c r="G473" s="231"/>
      <c r="H473" s="234">
        <v>2.2000000000000002</v>
      </c>
      <c r="I473" s="235"/>
      <c r="J473" s="231"/>
      <c r="K473" s="231"/>
      <c r="L473" s="236"/>
      <c r="M473" s="237"/>
      <c r="N473" s="238"/>
      <c r="O473" s="238"/>
      <c r="P473" s="238"/>
      <c r="Q473" s="238"/>
      <c r="R473" s="238"/>
      <c r="S473" s="238"/>
      <c r="T473" s="239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40" t="s">
        <v>158</v>
      </c>
      <c r="AU473" s="240" t="s">
        <v>84</v>
      </c>
      <c r="AV473" s="14" t="s">
        <v>84</v>
      </c>
      <c r="AW473" s="14" t="s">
        <v>36</v>
      </c>
      <c r="AX473" s="14" t="s">
        <v>75</v>
      </c>
      <c r="AY473" s="240" t="s">
        <v>147</v>
      </c>
    </row>
    <row r="474" s="15" customFormat="1">
      <c r="A474" s="15"/>
      <c r="B474" s="241"/>
      <c r="C474" s="242"/>
      <c r="D474" s="221" t="s">
        <v>158</v>
      </c>
      <c r="E474" s="243" t="s">
        <v>19</v>
      </c>
      <c r="F474" s="244" t="s">
        <v>161</v>
      </c>
      <c r="G474" s="242"/>
      <c r="H474" s="245">
        <v>2.2000000000000002</v>
      </c>
      <c r="I474" s="246"/>
      <c r="J474" s="242"/>
      <c r="K474" s="242"/>
      <c r="L474" s="247"/>
      <c r="M474" s="248"/>
      <c r="N474" s="249"/>
      <c r="O474" s="249"/>
      <c r="P474" s="249"/>
      <c r="Q474" s="249"/>
      <c r="R474" s="249"/>
      <c r="S474" s="249"/>
      <c r="T474" s="250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T474" s="251" t="s">
        <v>158</v>
      </c>
      <c r="AU474" s="251" t="s">
        <v>84</v>
      </c>
      <c r="AV474" s="15" t="s">
        <v>154</v>
      </c>
      <c r="AW474" s="15" t="s">
        <v>36</v>
      </c>
      <c r="AX474" s="15" t="s">
        <v>80</v>
      </c>
      <c r="AY474" s="251" t="s">
        <v>147</v>
      </c>
    </row>
    <row r="475" s="2" customFormat="1" ht="33" customHeight="1">
      <c r="A475" s="41"/>
      <c r="B475" s="42"/>
      <c r="C475" s="201" t="s">
        <v>682</v>
      </c>
      <c r="D475" s="201" t="s">
        <v>149</v>
      </c>
      <c r="E475" s="202" t="s">
        <v>683</v>
      </c>
      <c r="F475" s="203" t="s">
        <v>684</v>
      </c>
      <c r="G475" s="204" t="s">
        <v>152</v>
      </c>
      <c r="H475" s="205">
        <v>16.379999999999999</v>
      </c>
      <c r="I475" s="206"/>
      <c r="J475" s="207">
        <f>ROUND(I475*H475,2)</f>
        <v>0</v>
      </c>
      <c r="K475" s="203" t="s">
        <v>153</v>
      </c>
      <c r="L475" s="47"/>
      <c r="M475" s="208" t="s">
        <v>19</v>
      </c>
      <c r="N475" s="209" t="s">
        <v>46</v>
      </c>
      <c r="O475" s="87"/>
      <c r="P475" s="210">
        <f>O475*H475</f>
        <v>0</v>
      </c>
      <c r="Q475" s="210">
        <v>0.0069300000000000004</v>
      </c>
      <c r="R475" s="210">
        <f>Q475*H475</f>
        <v>0.1135134</v>
      </c>
      <c r="S475" s="210">
        <v>0</v>
      </c>
      <c r="T475" s="211">
        <f>S475*H475</f>
        <v>0</v>
      </c>
      <c r="U475" s="41"/>
      <c r="V475" s="41"/>
      <c r="W475" s="41"/>
      <c r="X475" s="41"/>
      <c r="Y475" s="41"/>
      <c r="Z475" s="41"/>
      <c r="AA475" s="41"/>
      <c r="AB475" s="41"/>
      <c r="AC475" s="41"/>
      <c r="AD475" s="41"/>
      <c r="AE475" s="41"/>
      <c r="AR475" s="212" t="s">
        <v>258</v>
      </c>
      <c r="AT475" s="212" t="s">
        <v>149</v>
      </c>
      <c r="AU475" s="212" t="s">
        <v>84</v>
      </c>
      <c r="AY475" s="20" t="s">
        <v>147</v>
      </c>
      <c r="BE475" s="213">
        <f>IF(N475="základní",J475,0)</f>
        <v>0</v>
      </c>
      <c r="BF475" s="213">
        <f>IF(N475="snížená",J475,0)</f>
        <v>0</v>
      </c>
      <c r="BG475" s="213">
        <f>IF(N475="zákl. přenesená",J475,0)</f>
        <v>0</v>
      </c>
      <c r="BH475" s="213">
        <f>IF(N475="sníž. přenesená",J475,0)</f>
        <v>0</v>
      </c>
      <c r="BI475" s="213">
        <f>IF(N475="nulová",J475,0)</f>
        <v>0</v>
      </c>
      <c r="BJ475" s="20" t="s">
        <v>80</v>
      </c>
      <c r="BK475" s="213">
        <f>ROUND(I475*H475,2)</f>
        <v>0</v>
      </c>
      <c r="BL475" s="20" t="s">
        <v>258</v>
      </c>
      <c r="BM475" s="212" t="s">
        <v>685</v>
      </c>
    </row>
    <row r="476" s="2" customFormat="1">
      <c r="A476" s="41"/>
      <c r="B476" s="42"/>
      <c r="C476" s="43"/>
      <c r="D476" s="214" t="s">
        <v>156</v>
      </c>
      <c r="E476" s="43"/>
      <c r="F476" s="215" t="s">
        <v>686</v>
      </c>
      <c r="G476" s="43"/>
      <c r="H476" s="43"/>
      <c r="I476" s="216"/>
      <c r="J476" s="43"/>
      <c r="K476" s="43"/>
      <c r="L476" s="47"/>
      <c r="M476" s="217"/>
      <c r="N476" s="218"/>
      <c r="O476" s="87"/>
      <c r="P476" s="87"/>
      <c r="Q476" s="87"/>
      <c r="R476" s="87"/>
      <c r="S476" s="87"/>
      <c r="T476" s="88"/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41"/>
      <c r="AT476" s="20" t="s">
        <v>156</v>
      </c>
      <c r="AU476" s="20" t="s">
        <v>84</v>
      </c>
    </row>
    <row r="477" s="13" customFormat="1">
      <c r="A477" s="13"/>
      <c r="B477" s="219"/>
      <c r="C477" s="220"/>
      <c r="D477" s="221" t="s">
        <v>158</v>
      </c>
      <c r="E477" s="222" t="s">
        <v>19</v>
      </c>
      <c r="F477" s="223" t="s">
        <v>687</v>
      </c>
      <c r="G477" s="220"/>
      <c r="H477" s="222" t="s">
        <v>19</v>
      </c>
      <c r="I477" s="224"/>
      <c r="J477" s="220"/>
      <c r="K477" s="220"/>
      <c r="L477" s="225"/>
      <c r="M477" s="226"/>
      <c r="N477" s="227"/>
      <c r="O477" s="227"/>
      <c r="P477" s="227"/>
      <c r="Q477" s="227"/>
      <c r="R477" s="227"/>
      <c r="S477" s="227"/>
      <c r="T477" s="228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29" t="s">
        <v>158</v>
      </c>
      <c r="AU477" s="229" t="s">
        <v>84</v>
      </c>
      <c r="AV477" s="13" t="s">
        <v>80</v>
      </c>
      <c r="AW477" s="13" t="s">
        <v>36</v>
      </c>
      <c r="AX477" s="13" t="s">
        <v>75</v>
      </c>
      <c r="AY477" s="229" t="s">
        <v>147</v>
      </c>
    </row>
    <row r="478" s="13" customFormat="1">
      <c r="A478" s="13"/>
      <c r="B478" s="219"/>
      <c r="C478" s="220"/>
      <c r="D478" s="221" t="s">
        <v>158</v>
      </c>
      <c r="E478" s="222" t="s">
        <v>19</v>
      </c>
      <c r="F478" s="223" t="s">
        <v>688</v>
      </c>
      <c r="G478" s="220"/>
      <c r="H478" s="222" t="s">
        <v>19</v>
      </c>
      <c r="I478" s="224"/>
      <c r="J478" s="220"/>
      <c r="K478" s="220"/>
      <c r="L478" s="225"/>
      <c r="M478" s="226"/>
      <c r="N478" s="227"/>
      <c r="O478" s="227"/>
      <c r="P478" s="227"/>
      <c r="Q478" s="227"/>
      <c r="R478" s="227"/>
      <c r="S478" s="227"/>
      <c r="T478" s="228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29" t="s">
        <v>158</v>
      </c>
      <c r="AU478" s="229" t="s">
        <v>84</v>
      </c>
      <c r="AV478" s="13" t="s">
        <v>80</v>
      </c>
      <c r="AW478" s="13" t="s">
        <v>36</v>
      </c>
      <c r="AX478" s="13" t="s">
        <v>75</v>
      </c>
      <c r="AY478" s="229" t="s">
        <v>147</v>
      </c>
    </row>
    <row r="479" s="14" customFormat="1">
      <c r="A479" s="14"/>
      <c r="B479" s="230"/>
      <c r="C479" s="231"/>
      <c r="D479" s="221" t="s">
        <v>158</v>
      </c>
      <c r="E479" s="232" t="s">
        <v>19</v>
      </c>
      <c r="F479" s="233" t="s">
        <v>689</v>
      </c>
      <c r="G479" s="231"/>
      <c r="H479" s="234">
        <v>4.6200000000000001</v>
      </c>
      <c r="I479" s="235"/>
      <c r="J479" s="231"/>
      <c r="K479" s="231"/>
      <c r="L479" s="236"/>
      <c r="M479" s="237"/>
      <c r="N479" s="238"/>
      <c r="O479" s="238"/>
      <c r="P479" s="238"/>
      <c r="Q479" s="238"/>
      <c r="R479" s="238"/>
      <c r="S479" s="238"/>
      <c r="T479" s="239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40" t="s">
        <v>158</v>
      </c>
      <c r="AU479" s="240" t="s">
        <v>84</v>
      </c>
      <c r="AV479" s="14" t="s">
        <v>84</v>
      </c>
      <c r="AW479" s="14" t="s">
        <v>36</v>
      </c>
      <c r="AX479" s="14" t="s">
        <v>75</v>
      </c>
      <c r="AY479" s="240" t="s">
        <v>147</v>
      </c>
    </row>
    <row r="480" s="16" customFormat="1">
      <c r="A480" s="16"/>
      <c r="B480" s="252"/>
      <c r="C480" s="253"/>
      <c r="D480" s="221" t="s">
        <v>158</v>
      </c>
      <c r="E480" s="254" t="s">
        <v>108</v>
      </c>
      <c r="F480" s="255" t="s">
        <v>183</v>
      </c>
      <c r="G480" s="253"/>
      <c r="H480" s="256">
        <v>4.6200000000000001</v>
      </c>
      <c r="I480" s="257"/>
      <c r="J480" s="253"/>
      <c r="K480" s="253"/>
      <c r="L480" s="258"/>
      <c r="M480" s="259"/>
      <c r="N480" s="260"/>
      <c r="O480" s="260"/>
      <c r="P480" s="260"/>
      <c r="Q480" s="260"/>
      <c r="R480" s="260"/>
      <c r="S480" s="260"/>
      <c r="T480" s="261"/>
      <c r="U480" s="16"/>
      <c r="V480" s="16"/>
      <c r="W480" s="16"/>
      <c r="X480" s="16"/>
      <c r="Y480" s="16"/>
      <c r="Z480" s="16"/>
      <c r="AA480" s="16"/>
      <c r="AB480" s="16"/>
      <c r="AC480" s="16"/>
      <c r="AD480" s="16"/>
      <c r="AE480" s="16"/>
      <c r="AT480" s="262" t="s">
        <v>158</v>
      </c>
      <c r="AU480" s="262" t="s">
        <v>84</v>
      </c>
      <c r="AV480" s="16" t="s">
        <v>168</v>
      </c>
      <c r="AW480" s="16" t="s">
        <v>36</v>
      </c>
      <c r="AX480" s="16" t="s">
        <v>75</v>
      </c>
      <c r="AY480" s="262" t="s">
        <v>147</v>
      </c>
    </row>
    <row r="481" s="13" customFormat="1">
      <c r="A481" s="13"/>
      <c r="B481" s="219"/>
      <c r="C481" s="220"/>
      <c r="D481" s="221" t="s">
        <v>158</v>
      </c>
      <c r="E481" s="222" t="s">
        <v>19</v>
      </c>
      <c r="F481" s="223" t="s">
        <v>690</v>
      </c>
      <c r="G481" s="220"/>
      <c r="H481" s="222" t="s">
        <v>19</v>
      </c>
      <c r="I481" s="224"/>
      <c r="J481" s="220"/>
      <c r="K481" s="220"/>
      <c r="L481" s="225"/>
      <c r="M481" s="226"/>
      <c r="N481" s="227"/>
      <c r="O481" s="227"/>
      <c r="P481" s="227"/>
      <c r="Q481" s="227"/>
      <c r="R481" s="227"/>
      <c r="S481" s="227"/>
      <c r="T481" s="228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29" t="s">
        <v>158</v>
      </c>
      <c r="AU481" s="229" t="s">
        <v>84</v>
      </c>
      <c r="AV481" s="13" t="s">
        <v>80</v>
      </c>
      <c r="AW481" s="13" t="s">
        <v>36</v>
      </c>
      <c r="AX481" s="13" t="s">
        <v>75</v>
      </c>
      <c r="AY481" s="229" t="s">
        <v>147</v>
      </c>
    </row>
    <row r="482" s="14" customFormat="1">
      <c r="A482" s="14"/>
      <c r="B482" s="230"/>
      <c r="C482" s="231"/>
      <c r="D482" s="221" t="s">
        <v>158</v>
      </c>
      <c r="E482" s="232" t="s">
        <v>19</v>
      </c>
      <c r="F482" s="233" t="s">
        <v>691</v>
      </c>
      <c r="G482" s="231"/>
      <c r="H482" s="234">
        <v>11.76</v>
      </c>
      <c r="I482" s="235"/>
      <c r="J482" s="231"/>
      <c r="K482" s="231"/>
      <c r="L482" s="236"/>
      <c r="M482" s="237"/>
      <c r="N482" s="238"/>
      <c r="O482" s="238"/>
      <c r="P482" s="238"/>
      <c r="Q482" s="238"/>
      <c r="R482" s="238"/>
      <c r="S482" s="238"/>
      <c r="T482" s="239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40" t="s">
        <v>158</v>
      </c>
      <c r="AU482" s="240" t="s">
        <v>84</v>
      </c>
      <c r="AV482" s="14" t="s">
        <v>84</v>
      </c>
      <c r="AW482" s="14" t="s">
        <v>36</v>
      </c>
      <c r="AX482" s="14" t="s">
        <v>75</v>
      </c>
      <c r="AY482" s="240" t="s">
        <v>147</v>
      </c>
    </row>
    <row r="483" s="16" customFormat="1">
      <c r="A483" s="16"/>
      <c r="B483" s="252"/>
      <c r="C483" s="253"/>
      <c r="D483" s="221" t="s">
        <v>158</v>
      </c>
      <c r="E483" s="254" t="s">
        <v>106</v>
      </c>
      <c r="F483" s="255" t="s">
        <v>183</v>
      </c>
      <c r="G483" s="253"/>
      <c r="H483" s="256">
        <v>11.76</v>
      </c>
      <c r="I483" s="257"/>
      <c r="J483" s="253"/>
      <c r="K483" s="253"/>
      <c r="L483" s="258"/>
      <c r="M483" s="259"/>
      <c r="N483" s="260"/>
      <c r="O483" s="260"/>
      <c r="P483" s="260"/>
      <c r="Q483" s="260"/>
      <c r="R483" s="260"/>
      <c r="S483" s="260"/>
      <c r="T483" s="261"/>
      <c r="U483" s="16"/>
      <c r="V483" s="16"/>
      <c r="W483" s="16"/>
      <c r="X483" s="16"/>
      <c r="Y483" s="16"/>
      <c r="Z483" s="16"/>
      <c r="AA483" s="16"/>
      <c r="AB483" s="16"/>
      <c r="AC483" s="16"/>
      <c r="AD483" s="16"/>
      <c r="AE483" s="16"/>
      <c r="AT483" s="262" t="s">
        <v>158</v>
      </c>
      <c r="AU483" s="262" t="s">
        <v>84</v>
      </c>
      <c r="AV483" s="16" t="s">
        <v>168</v>
      </c>
      <c r="AW483" s="16" t="s">
        <v>36</v>
      </c>
      <c r="AX483" s="16" t="s">
        <v>75</v>
      </c>
      <c r="AY483" s="262" t="s">
        <v>147</v>
      </c>
    </row>
    <row r="484" s="15" customFormat="1">
      <c r="A484" s="15"/>
      <c r="B484" s="241"/>
      <c r="C484" s="242"/>
      <c r="D484" s="221" t="s">
        <v>158</v>
      </c>
      <c r="E484" s="243" t="s">
        <v>19</v>
      </c>
      <c r="F484" s="244" t="s">
        <v>161</v>
      </c>
      <c r="G484" s="242"/>
      <c r="H484" s="245">
        <v>16.379999999999999</v>
      </c>
      <c r="I484" s="246"/>
      <c r="J484" s="242"/>
      <c r="K484" s="242"/>
      <c r="L484" s="247"/>
      <c r="M484" s="248"/>
      <c r="N484" s="249"/>
      <c r="O484" s="249"/>
      <c r="P484" s="249"/>
      <c r="Q484" s="249"/>
      <c r="R484" s="249"/>
      <c r="S484" s="249"/>
      <c r="T484" s="250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T484" s="251" t="s">
        <v>158</v>
      </c>
      <c r="AU484" s="251" t="s">
        <v>84</v>
      </c>
      <c r="AV484" s="15" t="s">
        <v>154</v>
      </c>
      <c r="AW484" s="15" t="s">
        <v>36</v>
      </c>
      <c r="AX484" s="15" t="s">
        <v>80</v>
      </c>
      <c r="AY484" s="251" t="s">
        <v>147</v>
      </c>
    </row>
    <row r="485" s="2" customFormat="1" ht="24.15" customHeight="1">
      <c r="A485" s="41"/>
      <c r="B485" s="42"/>
      <c r="C485" s="201" t="s">
        <v>692</v>
      </c>
      <c r="D485" s="201" t="s">
        <v>149</v>
      </c>
      <c r="E485" s="202" t="s">
        <v>693</v>
      </c>
      <c r="F485" s="203" t="s">
        <v>694</v>
      </c>
      <c r="G485" s="204" t="s">
        <v>152</v>
      </c>
      <c r="H485" s="205">
        <v>4.6200000000000001</v>
      </c>
      <c r="I485" s="206"/>
      <c r="J485" s="207">
        <f>ROUND(I485*H485,2)</f>
        <v>0</v>
      </c>
      <c r="K485" s="203" t="s">
        <v>153</v>
      </c>
      <c r="L485" s="47"/>
      <c r="M485" s="208" t="s">
        <v>19</v>
      </c>
      <c r="N485" s="209" t="s">
        <v>46</v>
      </c>
      <c r="O485" s="87"/>
      <c r="P485" s="210">
        <f>O485*H485</f>
        <v>0</v>
      </c>
      <c r="Q485" s="210">
        <v>0.00034000000000000002</v>
      </c>
      <c r="R485" s="210">
        <f>Q485*H485</f>
        <v>0.0015708000000000002</v>
      </c>
      <c r="S485" s="210">
        <v>0</v>
      </c>
      <c r="T485" s="211">
        <f>S485*H485</f>
        <v>0</v>
      </c>
      <c r="U485" s="41"/>
      <c r="V485" s="41"/>
      <c r="W485" s="41"/>
      <c r="X485" s="41"/>
      <c r="Y485" s="41"/>
      <c r="Z485" s="41"/>
      <c r="AA485" s="41"/>
      <c r="AB485" s="41"/>
      <c r="AC485" s="41"/>
      <c r="AD485" s="41"/>
      <c r="AE485" s="41"/>
      <c r="AR485" s="212" t="s">
        <v>258</v>
      </c>
      <c r="AT485" s="212" t="s">
        <v>149</v>
      </c>
      <c r="AU485" s="212" t="s">
        <v>84</v>
      </c>
      <c r="AY485" s="20" t="s">
        <v>147</v>
      </c>
      <c r="BE485" s="213">
        <f>IF(N485="základní",J485,0)</f>
        <v>0</v>
      </c>
      <c r="BF485" s="213">
        <f>IF(N485="snížená",J485,0)</f>
        <v>0</v>
      </c>
      <c r="BG485" s="213">
        <f>IF(N485="zákl. přenesená",J485,0)</f>
        <v>0</v>
      </c>
      <c r="BH485" s="213">
        <f>IF(N485="sníž. přenesená",J485,0)</f>
        <v>0</v>
      </c>
      <c r="BI485" s="213">
        <f>IF(N485="nulová",J485,0)</f>
        <v>0</v>
      </c>
      <c r="BJ485" s="20" t="s">
        <v>80</v>
      </c>
      <c r="BK485" s="213">
        <f>ROUND(I485*H485,2)</f>
        <v>0</v>
      </c>
      <c r="BL485" s="20" t="s">
        <v>258</v>
      </c>
      <c r="BM485" s="212" t="s">
        <v>695</v>
      </c>
    </row>
    <row r="486" s="2" customFormat="1">
      <c r="A486" s="41"/>
      <c r="B486" s="42"/>
      <c r="C486" s="43"/>
      <c r="D486" s="214" t="s">
        <v>156</v>
      </c>
      <c r="E486" s="43"/>
      <c r="F486" s="215" t="s">
        <v>696</v>
      </c>
      <c r="G486" s="43"/>
      <c r="H486" s="43"/>
      <c r="I486" s="216"/>
      <c r="J486" s="43"/>
      <c r="K486" s="43"/>
      <c r="L486" s="47"/>
      <c r="M486" s="217"/>
      <c r="N486" s="218"/>
      <c r="O486" s="87"/>
      <c r="P486" s="87"/>
      <c r="Q486" s="87"/>
      <c r="R486" s="87"/>
      <c r="S486" s="87"/>
      <c r="T486" s="88"/>
      <c r="U486" s="41"/>
      <c r="V486" s="41"/>
      <c r="W486" s="41"/>
      <c r="X486" s="41"/>
      <c r="Y486" s="41"/>
      <c r="Z486" s="41"/>
      <c r="AA486" s="41"/>
      <c r="AB486" s="41"/>
      <c r="AC486" s="41"/>
      <c r="AD486" s="41"/>
      <c r="AE486" s="41"/>
      <c r="AT486" s="20" t="s">
        <v>156</v>
      </c>
      <c r="AU486" s="20" t="s">
        <v>84</v>
      </c>
    </row>
    <row r="487" s="13" customFormat="1">
      <c r="A487" s="13"/>
      <c r="B487" s="219"/>
      <c r="C487" s="220"/>
      <c r="D487" s="221" t="s">
        <v>158</v>
      </c>
      <c r="E487" s="222" t="s">
        <v>19</v>
      </c>
      <c r="F487" s="223" t="s">
        <v>687</v>
      </c>
      <c r="G487" s="220"/>
      <c r="H487" s="222" t="s">
        <v>19</v>
      </c>
      <c r="I487" s="224"/>
      <c r="J487" s="220"/>
      <c r="K487" s="220"/>
      <c r="L487" s="225"/>
      <c r="M487" s="226"/>
      <c r="N487" s="227"/>
      <c r="O487" s="227"/>
      <c r="P487" s="227"/>
      <c r="Q487" s="227"/>
      <c r="R487" s="227"/>
      <c r="S487" s="227"/>
      <c r="T487" s="228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29" t="s">
        <v>158</v>
      </c>
      <c r="AU487" s="229" t="s">
        <v>84</v>
      </c>
      <c r="AV487" s="13" t="s">
        <v>80</v>
      </c>
      <c r="AW487" s="13" t="s">
        <v>36</v>
      </c>
      <c r="AX487" s="13" t="s">
        <v>75</v>
      </c>
      <c r="AY487" s="229" t="s">
        <v>147</v>
      </c>
    </row>
    <row r="488" s="14" customFormat="1">
      <c r="A488" s="14"/>
      <c r="B488" s="230"/>
      <c r="C488" s="231"/>
      <c r="D488" s="221" t="s">
        <v>158</v>
      </c>
      <c r="E488" s="232" t="s">
        <v>19</v>
      </c>
      <c r="F488" s="233" t="s">
        <v>108</v>
      </c>
      <c r="G488" s="231"/>
      <c r="H488" s="234">
        <v>4.6200000000000001</v>
      </c>
      <c r="I488" s="235"/>
      <c r="J488" s="231"/>
      <c r="K488" s="231"/>
      <c r="L488" s="236"/>
      <c r="M488" s="237"/>
      <c r="N488" s="238"/>
      <c r="O488" s="238"/>
      <c r="P488" s="238"/>
      <c r="Q488" s="238"/>
      <c r="R488" s="238"/>
      <c r="S488" s="238"/>
      <c r="T488" s="239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40" t="s">
        <v>158</v>
      </c>
      <c r="AU488" s="240" t="s">
        <v>84</v>
      </c>
      <c r="AV488" s="14" t="s">
        <v>84</v>
      </c>
      <c r="AW488" s="14" t="s">
        <v>36</v>
      </c>
      <c r="AX488" s="14" t="s">
        <v>75</v>
      </c>
      <c r="AY488" s="240" t="s">
        <v>147</v>
      </c>
    </row>
    <row r="489" s="15" customFormat="1">
      <c r="A489" s="15"/>
      <c r="B489" s="241"/>
      <c r="C489" s="242"/>
      <c r="D489" s="221" t="s">
        <v>158</v>
      </c>
      <c r="E489" s="243" t="s">
        <v>19</v>
      </c>
      <c r="F489" s="244" t="s">
        <v>161</v>
      </c>
      <c r="G489" s="242"/>
      <c r="H489" s="245">
        <v>4.6200000000000001</v>
      </c>
      <c r="I489" s="246"/>
      <c r="J489" s="242"/>
      <c r="K489" s="242"/>
      <c r="L489" s="247"/>
      <c r="M489" s="248"/>
      <c r="N489" s="249"/>
      <c r="O489" s="249"/>
      <c r="P489" s="249"/>
      <c r="Q489" s="249"/>
      <c r="R489" s="249"/>
      <c r="S489" s="249"/>
      <c r="T489" s="250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51" t="s">
        <v>158</v>
      </c>
      <c r="AU489" s="251" t="s">
        <v>84</v>
      </c>
      <c r="AV489" s="15" t="s">
        <v>154</v>
      </c>
      <c r="AW489" s="15" t="s">
        <v>36</v>
      </c>
      <c r="AX489" s="15" t="s">
        <v>80</v>
      </c>
      <c r="AY489" s="251" t="s">
        <v>147</v>
      </c>
    </row>
    <row r="490" s="2" customFormat="1" ht="16.5" customHeight="1">
      <c r="A490" s="41"/>
      <c r="B490" s="42"/>
      <c r="C490" s="201" t="s">
        <v>697</v>
      </c>
      <c r="D490" s="201" t="s">
        <v>149</v>
      </c>
      <c r="E490" s="202" t="s">
        <v>698</v>
      </c>
      <c r="F490" s="203" t="s">
        <v>699</v>
      </c>
      <c r="G490" s="204" t="s">
        <v>171</v>
      </c>
      <c r="H490" s="205">
        <v>2.7999999999999998</v>
      </c>
      <c r="I490" s="206"/>
      <c r="J490" s="207">
        <f>ROUND(I490*H490,2)</f>
        <v>0</v>
      </c>
      <c r="K490" s="203" t="s">
        <v>153</v>
      </c>
      <c r="L490" s="47"/>
      <c r="M490" s="208" t="s">
        <v>19</v>
      </c>
      <c r="N490" s="209" t="s">
        <v>46</v>
      </c>
      <c r="O490" s="87"/>
      <c r="P490" s="210">
        <f>O490*H490</f>
        <v>0</v>
      </c>
      <c r="Q490" s="210">
        <v>0.00396</v>
      </c>
      <c r="R490" s="210">
        <f>Q490*H490</f>
        <v>0.011087999999999999</v>
      </c>
      <c r="S490" s="210">
        <v>0</v>
      </c>
      <c r="T490" s="211">
        <f>S490*H490</f>
        <v>0</v>
      </c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41"/>
      <c r="AR490" s="212" t="s">
        <v>258</v>
      </c>
      <c r="AT490" s="212" t="s">
        <v>149</v>
      </c>
      <c r="AU490" s="212" t="s">
        <v>84</v>
      </c>
      <c r="AY490" s="20" t="s">
        <v>147</v>
      </c>
      <c r="BE490" s="213">
        <f>IF(N490="základní",J490,0)</f>
        <v>0</v>
      </c>
      <c r="BF490" s="213">
        <f>IF(N490="snížená",J490,0)</f>
        <v>0</v>
      </c>
      <c r="BG490" s="213">
        <f>IF(N490="zákl. přenesená",J490,0)</f>
        <v>0</v>
      </c>
      <c r="BH490" s="213">
        <f>IF(N490="sníž. přenesená",J490,0)</f>
        <v>0</v>
      </c>
      <c r="BI490" s="213">
        <f>IF(N490="nulová",J490,0)</f>
        <v>0</v>
      </c>
      <c r="BJ490" s="20" t="s">
        <v>80</v>
      </c>
      <c r="BK490" s="213">
        <f>ROUND(I490*H490,2)</f>
        <v>0</v>
      </c>
      <c r="BL490" s="20" t="s">
        <v>258</v>
      </c>
      <c r="BM490" s="212" t="s">
        <v>700</v>
      </c>
    </row>
    <row r="491" s="2" customFormat="1">
      <c r="A491" s="41"/>
      <c r="B491" s="42"/>
      <c r="C491" s="43"/>
      <c r="D491" s="214" t="s">
        <v>156</v>
      </c>
      <c r="E491" s="43"/>
      <c r="F491" s="215" t="s">
        <v>701</v>
      </c>
      <c r="G491" s="43"/>
      <c r="H491" s="43"/>
      <c r="I491" s="216"/>
      <c r="J491" s="43"/>
      <c r="K491" s="43"/>
      <c r="L491" s="47"/>
      <c r="M491" s="217"/>
      <c r="N491" s="218"/>
      <c r="O491" s="87"/>
      <c r="P491" s="87"/>
      <c r="Q491" s="87"/>
      <c r="R491" s="87"/>
      <c r="S491" s="87"/>
      <c r="T491" s="88"/>
      <c r="U491" s="41"/>
      <c r="V491" s="41"/>
      <c r="W491" s="41"/>
      <c r="X491" s="41"/>
      <c r="Y491" s="41"/>
      <c r="Z491" s="41"/>
      <c r="AA491" s="41"/>
      <c r="AB491" s="41"/>
      <c r="AC491" s="41"/>
      <c r="AD491" s="41"/>
      <c r="AE491" s="41"/>
      <c r="AT491" s="20" t="s">
        <v>156</v>
      </c>
      <c r="AU491" s="20" t="s">
        <v>84</v>
      </c>
    </row>
    <row r="492" s="13" customFormat="1">
      <c r="A492" s="13"/>
      <c r="B492" s="219"/>
      <c r="C492" s="220"/>
      <c r="D492" s="221" t="s">
        <v>158</v>
      </c>
      <c r="E492" s="222" t="s">
        <v>19</v>
      </c>
      <c r="F492" s="223" t="s">
        <v>702</v>
      </c>
      <c r="G492" s="220"/>
      <c r="H492" s="222" t="s">
        <v>19</v>
      </c>
      <c r="I492" s="224"/>
      <c r="J492" s="220"/>
      <c r="K492" s="220"/>
      <c r="L492" s="225"/>
      <c r="M492" s="226"/>
      <c r="N492" s="227"/>
      <c r="O492" s="227"/>
      <c r="P492" s="227"/>
      <c r="Q492" s="227"/>
      <c r="R492" s="227"/>
      <c r="S492" s="227"/>
      <c r="T492" s="228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29" t="s">
        <v>158</v>
      </c>
      <c r="AU492" s="229" t="s">
        <v>84</v>
      </c>
      <c r="AV492" s="13" t="s">
        <v>80</v>
      </c>
      <c r="AW492" s="13" t="s">
        <v>36</v>
      </c>
      <c r="AX492" s="13" t="s">
        <v>75</v>
      </c>
      <c r="AY492" s="229" t="s">
        <v>147</v>
      </c>
    </row>
    <row r="493" s="14" customFormat="1">
      <c r="A493" s="14"/>
      <c r="B493" s="230"/>
      <c r="C493" s="231"/>
      <c r="D493" s="221" t="s">
        <v>158</v>
      </c>
      <c r="E493" s="232" t="s">
        <v>19</v>
      </c>
      <c r="F493" s="233" t="s">
        <v>703</v>
      </c>
      <c r="G493" s="231"/>
      <c r="H493" s="234">
        <v>2.7999999999999998</v>
      </c>
      <c r="I493" s="235"/>
      <c r="J493" s="231"/>
      <c r="K493" s="231"/>
      <c r="L493" s="236"/>
      <c r="M493" s="237"/>
      <c r="N493" s="238"/>
      <c r="O493" s="238"/>
      <c r="P493" s="238"/>
      <c r="Q493" s="238"/>
      <c r="R493" s="238"/>
      <c r="S493" s="238"/>
      <c r="T493" s="239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40" t="s">
        <v>158</v>
      </c>
      <c r="AU493" s="240" t="s">
        <v>84</v>
      </c>
      <c r="AV493" s="14" t="s">
        <v>84</v>
      </c>
      <c r="AW493" s="14" t="s">
        <v>36</v>
      </c>
      <c r="AX493" s="14" t="s">
        <v>75</v>
      </c>
      <c r="AY493" s="240" t="s">
        <v>147</v>
      </c>
    </row>
    <row r="494" s="15" customFormat="1">
      <c r="A494" s="15"/>
      <c r="B494" s="241"/>
      <c r="C494" s="242"/>
      <c r="D494" s="221" t="s">
        <v>158</v>
      </c>
      <c r="E494" s="243" t="s">
        <v>19</v>
      </c>
      <c r="F494" s="244" t="s">
        <v>161</v>
      </c>
      <c r="G494" s="242"/>
      <c r="H494" s="245">
        <v>2.7999999999999998</v>
      </c>
      <c r="I494" s="246"/>
      <c r="J494" s="242"/>
      <c r="K494" s="242"/>
      <c r="L494" s="247"/>
      <c r="M494" s="248"/>
      <c r="N494" s="249"/>
      <c r="O494" s="249"/>
      <c r="P494" s="249"/>
      <c r="Q494" s="249"/>
      <c r="R494" s="249"/>
      <c r="S494" s="249"/>
      <c r="T494" s="250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T494" s="251" t="s">
        <v>158</v>
      </c>
      <c r="AU494" s="251" t="s">
        <v>84</v>
      </c>
      <c r="AV494" s="15" t="s">
        <v>154</v>
      </c>
      <c r="AW494" s="15" t="s">
        <v>36</v>
      </c>
      <c r="AX494" s="15" t="s">
        <v>80</v>
      </c>
      <c r="AY494" s="251" t="s">
        <v>147</v>
      </c>
    </row>
    <row r="495" s="2" customFormat="1" ht="21.75" customHeight="1">
      <c r="A495" s="41"/>
      <c r="B495" s="42"/>
      <c r="C495" s="201" t="s">
        <v>704</v>
      </c>
      <c r="D495" s="201" t="s">
        <v>149</v>
      </c>
      <c r="E495" s="202" t="s">
        <v>705</v>
      </c>
      <c r="F495" s="203" t="s">
        <v>706</v>
      </c>
      <c r="G495" s="204" t="s">
        <v>171</v>
      </c>
      <c r="H495" s="205">
        <v>13.9</v>
      </c>
      <c r="I495" s="206"/>
      <c r="J495" s="207">
        <f>ROUND(I495*H495,2)</f>
        <v>0</v>
      </c>
      <c r="K495" s="203" t="s">
        <v>153</v>
      </c>
      <c r="L495" s="47"/>
      <c r="M495" s="208" t="s">
        <v>19</v>
      </c>
      <c r="N495" s="209" t="s">
        <v>46</v>
      </c>
      <c r="O495" s="87"/>
      <c r="P495" s="210">
        <f>O495*H495</f>
        <v>0</v>
      </c>
      <c r="Q495" s="210">
        <v>0.0019400000000000001</v>
      </c>
      <c r="R495" s="210">
        <f>Q495*H495</f>
        <v>0.026966</v>
      </c>
      <c r="S495" s="210">
        <v>0</v>
      </c>
      <c r="T495" s="211">
        <f>S495*H495</f>
        <v>0</v>
      </c>
      <c r="U495" s="41"/>
      <c r="V495" s="41"/>
      <c r="W495" s="41"/>
      <c r="X495" s="41"/>
      <c r="Y495" s="41"/>
      <c r="Z495" s="41"/>
      <c r="AA495" s="41"/>
      <c r="AB495" s="41"/>
      <c r="AC495" s="41"/>
      <c r="AD495" s="41"/>
      <c r="AE495" s="41"/>
      <c r="AR495" s="212" t="s">
        <v>258</v>
      </c>
      <c r="AT495" s="212" t="s">
        <v>149</v>
      </c>
      <c r="AU495" s="212" t="s">
        <v>84</v>
      </c>
      <c r="AY495" s="20" t="s">
        <v>147</v>
      </c>
      <c r="BE495" s="213">
        <f>IF(N495="základní",J495,0)</f>
        <v>0</v>
      </c>
      <c r="BF495" s="213">
        <f>IF(N495="snížená",J495,0)</f>
        <v>0</v>
      </c>
      <c r="BG495" s="213">
        <f>IF(N495="zákl. přenesená",J495,0)</f>
        <v>0</v>
      </c>
      <c r="BH495" s="213">
        <f>IF(N495="sníž. přenesená",J495,0)</f>
        <v>0</v>
      </c>
      <c r="BI495" s="213">
        <f>IF(N495="nulová",J495,0)</f>
        <v>0</v>
      </c>
      <c r="BJ495" s="20" t="s">
        <v>80</v>
      </c>
      <c r="BK495" s="213">
        <f>ROUND(I495*H495,2)</f>
        <v>0</v>
      </c>
      <c r="BL495" s="20" t="s">
        <v>258</v>
      </c>
      <c r="BM495" s="212" t="s">
        <v>707</v>
      </c>
    </row>
    <row r="496" s="2" customFormat="1">
      <c r="A496" s="41"/>
      <c r="B496" s="42"/>
      <c r="C496" s="43"/>
      <c r="D496" s="214" t="s">
        <v>156</v>
      </c>
      <c r="E496" s="43"/>
      <c r="F496" s="215" t="s">
        <v>708</v>
      </c>
      <c r="G496" s="43"/>
      <c r="H496" s="43"/>
      <c r="I496" s="216"/>
      <c r="J496" s="43"/>
      <c r="K496" s="43"/>
      <c r="L496" s="47"/>
      <c r="M496" s="217"/>
      <c r="N496" s="218"/>
      <c r="O496" s="87"/>
      <c r="P496" s="87"/>
      <c r="Q496" s="87"/>
      <c r="R496" s="87"/>
      <c r="S496" s="87"/>
      <c r="T496" s="88"/>
      <c r="U496" s="41"/>
      <c r="V496" s="41"/>
      <c r="W496" s="41"/>
      <c r="X496" s="41"/>
      <c r="Y496" s="41"/>
      <c r="Z496" s="41"/>
      <c r="AA496" s="41"/>
      <c r="AB496" s="41"/>
      <c r="AC496" s="41"/>
      <c r="AD496" s="41"/>
      <c r="AE496" s="41"/>
      <c r="AT496" s="20" t="s">
        <v>156</v>
      </c>
      <c r="AU496" s="20" t="s">
        <v>84</v>
      </c>
    </row>
    <row r="497" s="13" customFormat="1">
      <c r="A497" s="13"/>
      <c r="B497" s="219"/>
      <c r="C497" s="220"/>
      <c r="D497" s="221" t="s">
        <v>158</v>
      </c>
      <c r="E497" s="222" t="s">
        <v>19</v>
      </c>
      <c r="F497" s="223" t="s">
        <v>702</v>
      </c>
      <c r="G497" s="220"/>
      <c r="H497" s="222" t="s">
        <v>19</v>
      </c>
      <c r="I497" s="224"/>
      <c r="J497" s="220"/>
      <c r="K497" s="220"/>
      <c r="L497" s="225"/>
      <c r="M497" s="226"/>
      <c r="N497" s="227"/>
      <c r="O497" s="227"/>
      <c r="P497" s="227"/>
      <c r="Q497" s="227"/>
      <c r="R497" s="227"/>
      <c r="S497" s="227"/>
      <c r="T497" s="228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29" t="s">
        <v>158</v>
      </c>
      <c r="AU497" s="229" t="s">
        <v>84</v>
      </c>
      <c r="AV497" s="13" t="s">
        <v>80</v>
      </c>
      <c r="AW497" s="13" t="s">
        <v>36</v>
      </c>
      <c r="AX497" s="13" t="s">
        <v>75</v>
      </c>
      <c r="AY497" s="229" t="s">
        <v>147</v>
      </c>
    </row>
    <row r="498" s="14" customFormat="1">
      <c r="A498" s="14"/>
      <c r="B498" s="230"/>
      <c r="C498" s="231"/>
      <c r="D498" s="221" t="s">
        <v>158</v>
      </c>
      <c r="E498" s="232" t="s">
        <v>19</v>
      </c>
      <c r="F498" s="233" t="s">
        <v>709</v>
      </c>
      <c r="G498" s="231"/>
      <c r="H498" s="234">
        <v>7.4000000000000004</v>
      </c>
      <c r="I498" s="235"/>
      <c r="J498" s="231"/>
      <c r="K498" s="231"/>
      <c r="L498" s="236"/>
      <c r="M498" s="237"/>
      <c r="N498" s="238"/>
      <c r="O498" s="238"/>
      <c r="P498" s="238"/>
      <c r="Q498" s="238"/>
      <c r="R498" s="238"/>
      <c r="S498" s="238"/>
      <c r="T498" s="239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40" t="s">
        <v>158</v>
      </c>
      <c r="AU498" s="240" t="s">
        <v>84</v>
      </c>
      <c r="AV498" s="14" t="s">
        <v>84</v>
      </c>
      <c r="AW498" s="14" t="s">
        <v>36</v>
      </c>
      <c r="AX498" s="14" t="s">
        <v>75</v>
      </c>
      <c r="AY498" s="240" t="s">
        <v>147</v>
      </c>
    </row>
    <row r="499" s="14" customFormat="1">
      <c r="A499" s="14"/>
      <c r="B499" s="230"/>
      <c r="C499" s="231"/>
      <c r="D499" s="221" t="s">
        <v>158</v>
      </c>
      <c r="E499" s="232" t="s">
        <v>19</v>
      </c>
      <c r="F499" s="233" t="s">
        <v>710</v>
      </c>
      <c r="G499" s="231"/>
      <c r="H499" s="234">
        <v>6.5</v>
      </c>
      <c r="I499" s="235"/>
      <c r="J499" s="231"/>
      <c r="K499" s="231"/>
      <c r="L499" s="236"/>
      <c r="M499" s="237"/>
      <c r="N499" s="238"/>
      <c r="O499" s="238"/>
      <c r="P499" s="238"/>
      <c r="Q499" s="238"/>
      <c r="R499" s="238"/>
      <c r="S499" s="238"/>
      <c r="T499" s="239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40" t="s">
        <v>158</v>
      </c>
      <c r="AU499" s="240" t="s">
        <v>84</v>
      </c>
      <c r="AV499" s="14" t="s">
        <v>84</v>
      </c>
      <c r="AW499" s="14" t="s">
        <v>36</v>
      </c>
      <c r="AX499" s="14" t="s">
        <v>75</v>
      </c>
      <c r="AY499" s="240" t="s">
        <v>147</v>
      </c>
    </row>
    <row r="500" s="15" customFormat="1">
      <c r="A500" s="15"/>
      <c r="B500" s="241"/>
      <c r="C500" s="242"/>
      <c r="D500" s="221" t="s">
        <v>158</v>
      </c>
      <c r="E500" s="243" t="s">
        <v>19</v>
      </c>
      <c r="F500" s="244" t="s">
        <v>161</v>
      </c>
      <c r="G500" s="242"/>
      <c r="H500" s="245">
        <v>13.9</v>
      </c>
      <c r="I500" s="246"/>
      <c r="J500" s="242"/>
      <c r="K500" s="242"/>
      <c r="L500" s="247"/>
      <c r="M500" s="248"/>
      <c r="N500" s="249"/>
      <c r="O500" s="249"/>
      <c r="P500" s="249"/>
      <c r="Q500" s="249"/>
      <c r="R500" s="249"/>
      <c r="S500" s="249"/>
      <c r="T500" s="250"/>
      <c r="U500" s="15"/>
      <c r="V500" s="15"/>
      <c r="W500" s="15"/>
      <c r="X500" s="15"/>
      <c r="Y500" s="15"/>
      <c r="Z500" s="15"/>
      <c r="AA500" s="15"/>
      <c r="AB500" s="15"/>
      <c r="AC500" s="15"/>
      <c r="AD500" s="15"/>
      <c r="AE500" s="15"/>
      <c r="AT500" s="251" t="s">
        <v>158</v>
      </c>
      <c r="AU500" s="251" t="s">
        <v>84</v>
      </c>
      <c r="AV500" s="15" t="s">
        <v>154</v>
      </c>
      <c r="AW500" s="15" t="s">
        <v>36</v>
      </c>
      <c r="AX500" s="15" t="s">
        <v>80</v>
      </c>
      <c r="AY500" s="251" t="s">
        <v>147</v>
      </c>
    </row>
    <row r="501" s="2" customFormat="1" ht="24.15" customHeight="1">
      <c r="A501" s="41"/>
      <c r="B501" s="42"/>
      <c r="C501" s="201" t="s">
        <v>711</v>
      </c>
      <c r="D501" s="201" t="s">
        <v>149</v>
      </c>
      <c r="E501" s="202" t="s">
        <v>712</v>
      </c>
      <c r="F501" s="203" t="s">
        <v>713</v>
      </c>
      <c r="G501" s="204" t="s">
        <v>171</v>
      </c>
      <c r="H501" s="205">
        <v>2.7000000000000002</v>
      </c>
      <c r="I501" s="206"/>
      <c r="J501" s="207">
        <f>ROUND(I501*H501,2)</f>
        <v>0</v>
      </c>
      <c r="K501" s="203" t="s">
        <v>153</v>
      </c>
      <c r="L501" s="47"/>
      <c r="M501" s="208" t="s">
        <v>19</v>
      </c>
      <c r="N501" s="209" t="s">
        <v>46</v>
      </c>
      <c r="O501" s="87"/>
      <c r="P501" s="210">
        <f>O501*H501</f>
        <v>0</v>
      </c>
      <c r="Q501" s="210">
        <v>0.00198</v>
      </c>
      <c r="R501" s="210">
        <f>Q501*H501</f>
        <v>0.0053460000000000001</v>
      </c>
      <c r="S501" s="210">
        <v>0</v>
      </c>
      <c r="T501" s="211">
        <f>S501*H501</f>
        <v>0</v>
      </c>
      <c r="U501" s="41"/>
      <c r="V501" s="41"/>
      <c r="W501" s="41"/>
      <c r="X501" s="41"/>
      <c r="Y501" s="41"/>
      <c r="Z501" s="41"/>
      <c r="AA501" s="41"/>
      <c r="AB501" s="41"/>
      <c r="AC501" s="41"/>
      <c r="AD501" s="41"/>
      <c r="AE501" s="41"/>
      <c r="AR501" s="212" t="s">
        <v>258</v>
      </c>
      <c r="AT501" s="212" t="s">
        <v>149</v>
      </c>
      <c r="AU501" s="212" t="s">
        <v>84</v>
      </c>
      <c r="AY501" s="20" t="s">
        <v>147</v>
      </c>
      <c r="BE501" s="213">
        <f>IF(N501="základní",J501,0)</f>
        <v>0</v>
      </c>
      <c r="BF501" s="213">
        <f>IF(N501="snížená",J501,0)</f>
        <v>0</v>
      </c>
      <c r="BG501" s="213">
        <f>IF(N501="zákl. přenesená",J501,0)</f>
        <v>0</v>
      </c>
      <c r="BH501" s="213">
        <f>IF(N501="sníž. přenesená",J501,0)</f>
        <v>0</v>
      </c>
      <c r="BI501" s="213">
        <f>IF(N501="nulová",J501,0)</f>
        <v>0</v>
      </c>
      <c r="BJ501" s="20" t="s">
        <v>80</v>
      </c>
      <c r="BK501" s="213">
        <f>ROUND(I501*H501,2)</f>
        <v>0</v>
      </c>
      <c r="BL501" s="20" t="s">
        <v>258</v>
      </c>
      <c r="BM501" s="212" t="s">
        <v>714</v>
      </c>
    </row>
    <row r="502" s="2" customFormat="1">
      <c r="A502" s="41"/>
      <c r="B502" s="42"/>
      <c r="C502" s="43"/>
      <c r="D502" s="214" t="s">
        <v>156</v>
      </c>
      <c r="E502" s="43"/>
      <c r="F502" s="215" t="s">
        <v>715</v>
      </c>
      <c r="G502" s="43"/>
      <c r="H502" s="43"/>
      <c r="I502" s="216"/>
      <c r="J502" s="43"/>
      <c r="K502" s="43"/>
      <c r="L502" s="47"/>
      <c r="M502" s="217"/>
      <c r="N502" s="218"/>
      <c r="O502" s="87"/>
      <c r="P502" s="87"/>
      <c r="Q502" s="87"/>
      <c r="R502" s="87"/>
      <c r="S502" s="87"/>
      <c r="T502" s="88"/>
      <c r="U502" s="41"/>
      <c r="V502" s="41"/>
      <c r="W502" s="41"/>
      <c r="X502" s="41"/>
      <c r="Y502" s="41"/>
      <c r="Z502" s="41"/>
      <c r="AA502" s="41"/>
      <c r="AB502" s="41"/>
      <c r="AC502" s="41"/>
      <c r="AD502" s="41"/>
      <c r="AE502" s="41"/>
      <c r="AT502" s="20" t="s">
        <v>156</v>
      </c>
      <c r="AU502" s="20" t="s">
        <v>84</v>
      </c>
    </row>
    <row r="503" s="13" customFormat="1">
      <c r="A503" s="13"/>
      <c r="B503" s="219"/>
      <c r="C503" s="220"/>
      <c r="D503" s="221" t="s">
        <v>158</v>
      </c>
      <c r="E503" s="222" t="s">
        <v>19</v>
      </c>
      <c r="F503" s="223" t="s">
        <v>702</v>
      </c>
      <c r="G503" s="220"/>
      <c r="H503" s="222" t="s">
        <v>19</v>
      </c>
      <c r="I503" s="224"/>
      <c r="J503" s="220"/>
      <c r="K503" s="220"/>
      <c r="L503" s="225"/>
      <c r="M503" s="226"/>
      <c r="N503" s="227"/>
      <c r="O503" s="227"/>
      <c r="P503" s="227"/>
      <c r="Q503" s="227"/>
      <c r="R503" s="227"/>
      <c r="S503" s="227"/>
      <c r="T503" s="228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29" t="s">
        <v>158</v>
      </c>
      <c r="AU503" s="229" t="s">
        <v>84</v>
      </c>
      <c r="AV503" s="13" t="s">
        <v>80</v>
      </c>
      <c r="AW503" s="13" t="s">
        <v>36</v>
      </c>
      <c r="AX503" s="13" t="s">
        <v>75</v>
      </c>
      <c r="AY503" s="229" t="s">
        <v>147</v>
      </c>
    </row>
    <row r="504" s="14" customFormat="1">
      <c r="A504" s="14"/>
      <c r="B504" s="230"/>
      <c r="C504" s="231"/>
      <c r="D504" s="221" t="s">
        <v>158</v>
      </c>
      <c r="E504" s="232" t="s">
        <v>19</v>
      </c>
      <c r="F504" s="233" t="s">
        <v>716</v>
      </c>
      <c r="G504" s="231"/>
      <c r="H504" s="234">
        <v>0.59999999999999998</v>
      </c>
      <c r="I504" s="235"/>
      <c r="J504" s="231"/>
      <c r="K504" s="231"/>
      <c r="L504" s="236"/>
      <c r="M504" s="237"/>
      <c r="N504" s="238"/>
      <c r="O504" s="238"/>
      <c r="P504" s="238"/>
      <c r="Q504" s="238"/>
      <c r="R504" s="238"/>
      <c r="S504" s="238"/>
      <c r="T504" s="239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40" t="s">
        <v>158</v>
      </c>
      <c r="AU504" s="240" t="s">
        <v>84</v>
      </c>
      <c r="AV504" s="14" t="s">
        <v>84</v>
      </c>
      <c r="AW504" s="14" t="s">
        <v>36</v>
      </c>
      <c r="AX504" s="14" t="s">
        <v>75</v>
      </c>
      <c r="AY504" s="240" t="s">
        <v>147</v>
      </c>
    </row>
    <row r="505" s="14" customFormat="1">
      <c r="A505" s="14"/>
      <c r="B505" s="230"/>
      <c r="C505" s="231"/>
      <c r="D505" s="221" t="s">
        <v>158</v>
      </c>
      <c r="E505" s="232" t="s">
        <v>19</v>
      </c>
      <c r="F505" s="233" t="s">
        <v>717</v>
      </c>
      <c r="G505" s="231"/>
      <c r="H505" s="234">
        <v>2.1000000000000001</v>
      </c>
      <c r="I505" s="235"/>
      <c r="J505" s="231"/>
      <c r="K505" s="231"/>
      <c r="L505" s="236"/>
      <c r="M505" s="237"/>
      <c r="N505" s="238"/>
      <c r="O505" s="238"/>
      <c r="P505" s="238"/>
      <c r="Q505" s="238"/>
      <c r="R505" s="238"/>
      <c r="S505" s="238"/>
      <c r="T505" s="239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40" t="s">
        <v>158</v>
      </c>
      <c r="AU505" s="240" t="s">
        <v>84</v>
      </c>
      <c r="AV505" s="14" t="s">
        <v>84</v>
      </c>
      <c r="AW505" s="14" t="s">
        <v>36</v>
      </c>
      <c r="AX505" s="14" t="s">
        <v>75</v>
      </c>
      <c r="AY505" s="240" t="s">
        <v>147</v>
      </c>
    </row>
    <row r="506" s="15" customFormat="1">
      <c r="A506" s="15"/>
      <c r="B506" s="241"/>
      <c r="C506" s="242"/>
      <c r="D506" s="221" t="s">
        <v>158</v>
      </c>
      <c r="E506" s="243" t="s">
        <v>19</v>
      </c>
      <c r="F506" s="244" t="s">
        <v>161</v>
      </c>
      <c r="G506" s="242"/>
      <c r="H506" s="245">
        <v>2.7000000000000002</v>
      </c>
      <c r="I506" s="246"/>
      <c r="J506" s="242"/>
      <c r="K506" s="242"/>
      <c r="L506" s="247"/>
      <c r="M506" s="248"/>
      <c r="N506" s="249"/>
      <c r="O506" s="249"/>
      <c r="P506" s="249"/>
      <c r="Q506" s="249"/>
      <c r="R506" s="249"/>
      <c r="S506" s="249"/>
      <c r="T506" s="250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51" t="s">
        <v>158</v>
      </c>
      <c r="AU506" s="251" t="s">
        <v>84</v>
      </c>
      <c r="AV506" s="15" t="s">
        <v>154</v>
      </c>
      <c r="AW506" s="15" t="s">
        <v>36</v>
      </c>
      <c r="AX506" s="15" t="s">
        <v>80</v>
      </c>
      <c r="AY506" s="251" t="s">
        <v>147</v>
      </c>
    </row>
    <row r="507" s="2" customFormat="1" ht="24.15" customHeight="1">
      <c r="A507" s="41"/>
      <c r="B507" s="42"/>
      <c r="C507" s="201" t="s">
        <v>718</v>
      </c>
      <c r="D507" s="201" t="s">
        <v>149</v>
      </c>
      <c r="E507" s="202" t="s">
        <v>719</v>
      </c>
      <c r="F507" s="203" t="s">
        <v>720</v>
      </c>
      <c r="G507" s="204" t="s">
        <v>171</v>
      </c>
      <c r="H507" s="205">
        <v>2.1000000000000001</v>
      </c>
      <c r="I507" s="206"/>
      <c r="J507" s="207">
        <f>ROUND(I507*H507,2)</f>
        <v>0</v>
      </c>
      <c r="K507" s="203" t="s">
        <v>153</v>
      </c>
      <c r="L507" s="47"/>
      <c r="M507" s="208" t="s">
        <v>19</v>
      </c>
      <c r="N507" s="209" t="s">
        <v>46</v>
      </c>
      <c r="O507" s="87"/>
      <c r="P507" s="210">
        <f>O507*H507</f>
        <v>0</v>
      </c>
      <c r="Q507" s="210">
        <v>0.0023600000000000001</v>
      </c>
      <c r="R507" s="210">
        <f>Q507*H507</f>
        <v>0.0049560000000000003</v>
      </c>
      <c r="S507" s="210">
        <v>0</v>
      </c>
      <c r="T507" s="211">
        <f>S507*H507</f>
        <v>0</v>
      </c>
      <c r="U507" s="41"/>
      <c r="V507" s="41"/>
      <c r="W507" s="41"/>
      <c r="X507" s="41"/>
      <c r="Y507" s="41"/>
      <c r="Z507" s="41"/>
      <c r="AA507" s="41"/>
      <c r="AB507" s="41"/>
      <c r="AC507" s="41"/>
      <c r="AD507" s="41"/>
      <c r="AE507" s="41"/>
      <c r="AR507" s="212" t="s">
        <v>258</v>
      </c>
      <c r="AT507" s="212" t="s">
        <v>149</v>
      </c>
      <c r="AU507" s="212" t="s">
        <v>84</v>
      </c>
      <c r="AY507" s="20" t="s">
        <v>147</v>
      </c>
      <c r="BE507" s="213">
        <f>IF(N507="základní",J507,0)</f>
        <v>0</v>
      </c>
      <c r="BF507" s="213">
        <f>IF(N507="snížená",J507,0)</f>
        <v>0</v>
      </c>
      <c r="BG507" s="213">
        <f>IF(N507="zákl. přenesená",J507,0)</f>
        <v>0</v>
      </c>
      <c r="BH507" s="213">
        <f>IF(N507="sníž. přenesená",J507,0)</f>
        <v>0</v>
      </c>
      <c r="BI507" s="213">
        <f>IF(N507="nulová",J507,0)</f>
        <v>0</v>
      </c>
      <c r="BJ507" s="20" t="s">
        <v>80</v>
      </c>
      <c r="BK507" s="213">
        <f>ROUND(I507*H507,2)</f>
        <v>0</v>
      </c>
      <c r="BL507" s="20" t="s">
        <v>258</v>
      </c>
      <c r="BM507" s="212" t="s">
        <v>721</v>
      </c>
    </row>
    <row r="508" s="2" customFormat="1">
      <c r="A508" s="41"/>
      <c r="B508" s="42"/>
      <c r="C508" s="43"/>
      <c r="D508" s="214" t="s">
        <v>156</v>
      </c>
      <c r="E508" s="43"/>
      <c r="F508" s="215" t="s">
        <v>722</v>
      </c>
      <c r="G508" s="43"/>
      <c r="H508" s="43"/>
      <c r="I508" s="216"/>
      <c r="J508" s="43"/>
      <c r="K508" s="43"/>
      <c r="L508" s="47"/>
      <c r="M508" s="217"/>
      <c r="N508" s="218"/>
      <c r="O508" s="87"/>
      <c r="P508" s="87"/>
      <c r="Q508" s="87"/>
      <c r="R508" s="87"/>
      <c r="S508" s="87"/>
      <c r="T508" s="88"/>
      <c r="U508" s="41"/>
      <c r="V508" s="41"/>
      <c r="W508" s="41"/>
      <c r="X508" s="41"/>
      <c r="Y508" s="41"/>
      <c r="Z508" s="41"/>
      <c r="AA508" s="41"/>
      <c r="AB508" s="41"/>
      <c r="AC508" s="41"/>
      <c r="AD508" s="41"/>
      <c r="AE508" s="41"/>
      <c r="AT508" s="20" t="s">
        <v>156</v>
      </c>
      <c r="AU508" s="20" t="s">
        <v>84</v>
      </c>
    </row>
    <row r="509" s="13" customFormat="1">
      <c r="A509" s="13"/>
      <c r="B509" s="219"/>
      <c r="C509" s="220"/>
      <c r="D509" s="221" t="s">
        <v>158</v>
      </c>
      <c r="E509" s="222" t="s">
        <v>19</v>
      </c>
      <c r="F509" s="223" t="s">
        <v>702</v>
      </c>
      <c r="G509" s="220"/>
      <c r="H509" s="222" t="s">
        <v>19</v>
      </c>
      <c r="I509" s="224"/>
      <c r="J509" s="220"/>
      <c r="K509" s="220"/>
      <c r="L509" s="225"/>
      <c r="M509" s="226"/>
      <c r="N509" s="227"/>
      <c r="O509" s="227"/>
      <c r="P509" s="227"/>
      <c r="Q509" s="227"/>
      <c r="R509" s="227"/>
      <c r="S509" s="227"/>
      <c r="T509" s="228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29" t="s">
        <v>158</v>
      </c>
      <c r="AU509" s="229" t="s">
        <v>84</v>
      </c>
      <c r="AV509" s="13" t="s">
        <v>80</v>
      </c>
      <c r="AW509" s="13" t="s">
        <v>36</v>
      </c>
      <c r="AX509" s="13" t="s">
        <v>75</v>
      </c>
      <c r="AY509" s="229" t="s">
        <v>147</v>
      </c>
    </row>
    <row r="510" s="14" customFormat="1">
      <c r="A510" s="14"/>
      <c r="B510" s="230"/>
      <c r="C510" s="231"/>
      <c r="D510" s="221" t="s">
        <v>158</v>
      </c>
      <c r="E510" s="232" t="s">
        <v>19</v>
      </c>
      <c r="F510" s="233" t="s">
        <v>717</v>
      </c>
      <c r="G510" s="231"/>
      <c r="H510" s="234">
        <v>2.1000000000000001</v>
      </c>
      <c r="I510" s="235"/>
      <c r="J510" s="231"/>
      <c r="K510" s="231"/>
      <c r="L510" s="236"/>
      <c r="M510" s="237"/>
      <c r="N510" s="238"/>
      <c r="O510" s="238"/>
      <c r="P510" s="238"/>
      <c r="Q510" s="238"/>
      <c r="R510" s="238"/>
      <c r="S510" s="238"/>
      <c r="T510" s="239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40" t="s">
        <v>158</v>
      </c>
      <c r="AU510" s="240" t="s">
        <v>84</v>
      </c>
      <c r="AV510" s="14" t="s">
        <v>84</v>
      </c>
      <c r="AW510" s="14" t="s">
        <v>36</v>
      </c>
      <c r="AX510" s="14" t="s">
        <v>75</v>
      </c>
      <c r="AY510" s="240" t="s">
        <v>147</v>
      </c>
    </row>
    <row r="511" s="15" customFormat="1">
      <c r="A511" s="15"/>
      <c r="B511" s="241"/>
      <c r="C511" s="242"/>
      <c r="D511" s="221" t="s">
        <v>158</v>
      </c>
      <c r="E511" s="243" t="s">
        <v>19</v>
      </c>
      <c r="F511" s="244" t="s">
        <v>161</v>
      </c>
      <c r="G511" s="242"/>
      <c r="H511" s="245">
        <v>2.1000000000000001</v>
      </c>
      <c r="I511" s="246"/>
      <c r="J511" s="242"/>
      <c r="K511" s="242"/>
      <c r="L511" s="247"/>
      <c r="M511" s="248"/>
      <c r="N511" s="249"/>
      <c r="O511" s="249"/>
      <c r="P511" s="249"/>
      <c r="Q511" s="249"/>
      <c r="R511" s="249"/>
      <c r="S511" s="249"/>
      <c r="T511" s="250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51" t="s">
        <v>158</v>
      </c>
      <c r="AU511" s="251" t="s">
        <v>84</v>
      </c>
      <c r="AV511" s="15" t="s">
        <v>154</v>
      </c>
      <c r="AW511" s="15" t="s">
        <v>36</v>
      </c>
      <c r="AX511" s="15" t="s">
        <v>80</v>
      </c>
      <c r="AY511" s="251" t="s">
        <v>147</v>
      </c>
    </row>
    <row r="512" s="2" customFormat="1" ht="33" customHeight="1">
      <c r="A512" s="41"/>
      <c r="B512" s="42"/>
      <c r="C512" s="201" t="s">
        <v>723</v>
      </c>
      <c r="D512" s="201" t="s">
        <v>149</v>
      </c>
      <c r="E512" s="202" t="s">
        <v>724</v>
      </c>
      <c r="F512" s="203" t="s">
        <v>725</v>
      </c>
      <c r="G512" s="204" t="s">
        <v>211</v>
      </c>
      <c r="H512" s="205">
        <v>0.16300000000000001</v>
      </c>
      <c r="I512" s="206"/>
      <c r="J512" s="207">
        <f>ROUND(I512*H512,2)</f>
        <v>0</v>
      </c>
      <c r="K512" s="203" t="s">
        <v>153</v>
      </c>
      <c r="L512" s="47"/>
      <c r="M512" s="208" t="s">
        <v>19</v>
      </c>
      <c r="N512" s="209" t="s">
        <v>46</v>
      </c>
      <c r="O512" s="87"/>
      <c r="P512" s="210">
        <f>O512*H512</f>
        <v>0</v>
      </c>
      <c r="Q512" s="210">
        <v>0</v>
      </c>
      <c r="R512" s="210">
        <f>Q512*H512</f>
        <v>0</v>
      </c>
      <c r="S512" s="210">
        <v>0</v>
      </c>
      <c r="T512" s="211">
        <f>S512*H512</f>
        <v>0</v>
      </c>
      <c r="U512" s="41"/>
      <c r="V512" s="41"/>
      <c r="W512" s="41"/>
      <c r="X512" s="41"/>
      <c r="Y512" s="41"/>
      <c r="Z512" s="41"/>
      <c r="AA512" s="41"/>
      <c r="AB512" s="41"/>
      <c r="AC512" s="41"/>
      <c r="AD512" s="41"/>
      <c r="AE512" s="41"/>
      <c r="AR512" s="212" t="s">
        <v>258</v>
      </c>
      <c r="AT512" s="212" t="s">
        <v>149</v>
      </c>
      <c r="AU512" s="212" t="s">
        <v>84</v>
      </c>
      <c r="AY512" s="20" t="s">
        <v>147</v>
      </c>
      <c r="BE512" s="213">
        <f>IF(N512="základní",J512,0)</f>
        <v>0</v>
      </c>
      <c r="BF512" s="213">
        <f>IF(N512="snížená",J512,0)</f>
        <v>0</v>
      </c>
      <c r="BG512" s="213">
        <f>IF(N512="zákl. přenesená",J512,0)</f>
        <v>0</v>
      </c>
      <c r="BH512" s="213">
        <f>IF(N512="sníž. přenesená",J512,0)</f>
        <v>0</v>
      </c>
      <c r="BI512" s="213">
        <f>IF(N512="nulová",J512,0)</f>
        <v>0</v>
      </c>
      <c r="BJ512" s="20" t="s">
        <v>80</v>
      </c>
      <c r="BK512" s="213">
        <f>ROUND(I512*H512,2)</f>
        <v>0</v>
      </c>
      <c r="BL512" s="20" t="s">
        <v>258</v>
      </c>
      <c r="BM512" s="212" t="s">
        <v>726</v>
      </c>
    </row>
    <row r="513" s="2" customFormat="1">
      <c r="A513" s="41"/>
      <c r="B513" s="42"/>
      <c r="C513" s="43"/>
      <c r="D513" s="214" t="s">
        <v>156</v>
      </c>
      <c r="E513" s="43"/>
      <c r="F513" s="215" t="s">
        <v>727</v>
      </c>
      <c r="G513" s="43"/>
      <c r="H513" s="43"/>
      <c r="I513" s="216"/>
      <c r="J513" s="43"/>
      <c r="K513" s="43"/>
      <c r="L513" s="47"/>
      <c r="M513" s="217"/>
      <c r="N513" s="218"/>
      <c r="O513" s="87"/>
      <c r="P513" s="87"/>
      <c r="Q513" s="87"/>
      <c r="R513" s="87"/>
      <c r="S513" s="87"/>
      <c r="T513" s="88"/>
      <c r="U513" s="41"/>
      <c r="V513" s="41"/>
      <c r="W513" s="41"/>
      <c r="X513" s="41"/>
      <c r="Y513" s="41"/>
      <c r="Z513" s="41"/>
      <c r="AA513" s="41"/>
      <c r="AB513" s="41"/>
      <c r="AC513" s="41"/>
      <c r="AD513" s="41"/>
      <c r="AE513" s="41"/>
      <c r="AT513" s="20" t="s">
        <v>156</v>
      </c>
      <c r="AU513" s="20" t="s">
        <v>84</v>
      </c>
    </row>
    <row r="514" s="12" customFormat="1" ht="22.8" customHeight="1">
      <c r="A514" s="12"/>
      <c r="B514" s="185"/>
      <c r="C514" s="186"/>
      <c r="D514" s="187" t="s">
        <v>74</v>
      </c>
      <c r="E514" s="199" t="s">
        <v>728</v>
      </c>
      <c r="F514" s="199" t="s">
        <v>729</v>
      </c>
      <c r="G514" s="186"/>
      <c r="H514" s="186"/>
      <c r="I514" s="189"/>
      <c r="J514" s="200">
        <f>BK514</f>
        <v>0</v>
      </c>
      <c r="K514" s="186"/>
      <c r="L514" s="191"/>
      <c r="M514" s="192"/>
      <c r="N514" s="193"/>
      <c r="O514" s="193"/>
      <c r="P514" s="194">
        <f>SUM(P515:P546)</f>
        <v>0</v>
      </c>
      <c r="Q514" s="193"/>
      <c r="R514" s="194">
        <f>SUM(R515:R546)</f>
        <v>0.0081061199999999996</v>
      </c>
      <c r="S514" s="193"/>
      <c r="T514" s="195">
        <f>SUM(T515:T546)</f>
        <v>0.51324499999999995</v>
      </c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R514" s="196" t="s">
        <v>84</v>
      </c>
      <c r="AT514" s="197" t="s">
        <v>74</v>
      </c>
      <c r="AU514" s="197" t="s">
        <v>80</v>
      </c>
      <c r="AY514" s="196" t="s">
        <v>147</v>
      </c>
      <c r="BK514" s="198">
        <f>SUM(BK515:BK546)</f>
        <v>0</v>
      </c>
    </row>
    <row r="515" s="2" customFormat="1" ht="16.5" customHeight="1">
      <c r="A515" s="41"/>
      <c r="B515" s="42"/>
      <c r="C515" s="201" t="s">
        <v>730</v>
      </c>
      <c r="D515" s="201" t="s">
        <v>149</v>
      </c>
      <c r="E515" s="202" t="s">
        <v>731</v>
      </c>
      <c r="F515" s="203" t="s">
        <v>732</v>
      </c>
      <c r="G515" s="204" t="s">
        <v>152</v>
      </c>
      <c r="H515" s="205">
        <v>11.5</v>
      </c>
      <c r="I515" s="206"/>
      <c r="J515" s="207">
        <f>ROUND(I515*H515,2)</f>
        <v>0</v>
      </c>
      <c r="K515" s="203" t="s">
        <v>153</v>
      </c>
      <c r="L515" s="47"/>
      <c r="M515" s="208" t="s">
        <v>19</v>
      </c>
      <c r="N515" s="209" t="s">
        <v>46</v>
      </c>
      <c r="O515" s="87"/>
      <c r="P515" s="210">
        <f>O515*H515</f>
        <v>0</v>
      </c>
      <c r="Q515" s="210">
        <v>0</v>
      </c>
      <c r="R515" s="210">
        <f>Q515*H515</f>
        <v>0</v>
      </c>
      <c r="S515" s="210">
        <v>0.044499999999999998</v>
      </c>
      <c r="T515" s="211">
        <f>S515*H515</f>
        <v>0.51174999999999993</v>
      </c>
      <c r="U515" s="41"/>
      <c r="V515" s="41"/>
      <c r="W515" s="41"/>
      <c r="X515" s="41"/>
      <c r="Y515" s="41"/>
      <c r="Z515" s="41"/>
      <c r="AA515" s="41"/>
      <c r="AB515" s="41"/>
      <c r="AC515" s="41"/>
      <c r="AD515" s="41"/>
      <c r="AE515" s="41"/>
      <c r="AR515" s="212" t="s">
        <v>258</v>
      </c>
      <c r="AT515" s="212" t="s">
        <v>149</v>
      </c>
      <c r="AU515" s="212" t="s">
        <v>84</v>
      </c>
      <c r="AY515" s="20" t="s">
        <v>147</v>
      </c>
      <c r="BE515" s="213">
        <f>IF(N515="základní",J515,0)</f>
        <v>0</v>
      </c>
      <c r="BF515" s="213">
        <f>IF(N515="snížená",J515,0)</f>
        <v>0</v>
      </c>
      <c r="BG515" s="213">
        <f>IF(N515="zákl. přenesená",J515,0)</f>
        <v>0</v>
      </c>
      <c r="BH515" s="213">
        <f>IF(N515="sníž. přenesená",J515,0)</f>
        <v>0</v>
      </c>
      <c r="BI515" s="213">
        <f>IF(N515="nulová",J515,0)</f>
        <v>0</v>
      </c>
      <c r="BJ515" s="20" t="s">
        <v>80</v>
      </c>
      <c r="BK515" s="213">
        <f>ROUND(I515*H515,2)</f>
        <v>0</v>
      </c>
      <c r="BL515" s="20" t="s">
        <v>258</v>
      </c>
      <c r="BM515" s="212" t="s">
        <v>733</v>
      </c>
    </row>
    <row r="516" s="2" customFormat="1">
      <c r="A516" s="41"/>
      <c r="B516" s="42"/>
      <c r="C516" s="43"/>
      <c r="D516" s="214" t="s">
        <v>156</v>
      </c>
      <c r="E516" s="43"/>
      <c r="F516" s="215" t="s">
        <v>734</v>
      </c>
      <c r="G516" s="43"/>
      <c r="H516" s="43"/>
      <c r="I516" s="216"/>
      <c r="J516" s="43"/>
      <c r="K516" s="43"/>
      <c r="L516" s="47"/>
      <c r="M516" s="217"/>
      <c r="N516" s="218"/>
      <c r="O516" s="87"/>
      <c r="P516" s="87"/>
      <c r="Q516" s="87"/>
      <c r="R516" s="87"/>
      <c r="S516" s="87"/>
      <c r="T516" s="88"/>
      <c r="U516" s="41"/>
      <c r="V516" s="41"/>
      <c r="W516" s="41"/>
      <c r="X516" s="41"/>
      <c r="Y516" s="41"/>
      <c r="Z516" s="41"/>
      <c r="AA516" s="41"/>
      <c r="AB516" s="41"/>
      <c r="AC516" s="41"/>
      <c r="AD516" s="41"/>
      <c r="AE516" s="41"/>
      <c r="AT516" s="20" t="s">
        <v>156</v>
      </c>
      <c r="AU516" s="20" t="s">
        <v>84</v>
      </c>
    </row>
    <row r="517" s="13" customFormat="1">
      <c r="A517" s="13"/>
      <c r="B517" s="219"/>
      <c r="C517" s="220"/>
      <c r="D517" s="221" t="s">
        <v>158</v>
      </c>
      <c r="E517" s="222" t="s">
        <v>19</v>
      </c>
      <c r="F517" s="223" t="s">
        <v>735</v>
      </c>
      <c r="G517" s="220"/>
      <c r="H517" s="222" t="s">
        <v>19</v>
      </c>
      <c r="I517" s="224"/>
      <c r="J517" s="220"/>
      <c r="K517" s="220"/>
      <c r="L517" s="225"/>
      <c r="M517" s="226"/>
      <c r="N517" s="227"/>
      <c r="O517" s="227"/>
      <c r="P517" s="227"/>
      <c r="Q517" s="227"/>
      <c r="R517" s="227"/>
      <c r="S517" s="227"/>
      <c r="T517" s="228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29" t="s">
        <v>158</v>
      </c>
      <c r="AU517" s="229" t="s">
        <v>84</v>
      </c>
      <c r="AV517" s="13" t="s">
        <v>80</v>
      </c>
      <c r="AW517" s="13" t="s">
        <v>36</v>
      </c>
      <c r="AX517" s="13" t="s">
        <v>75</v>
      </c>
      <c r="AY517" s="229" t="s">
        <v>147</v>
      </c>
    </row>
    <row r="518" s="14" customFormat="1">
      <c r="A518" s="14"/>
      <c r="B518" s="230"/>
      <c r="C518" s="231"/>
      <c r="D518" s="221" t="s">
        <v>158</v>
      </c>
      <c r="E518" s="232" t="s">
        <v>19</v>
      </c>
      <c r="F518" s="233" t="s">
        <v>736</v>
      </c>
      <c r="G518" s="231"/>
      <c r="H518" s="234">
        <v>11.5</v>
      </c>
      <c r="I518" s="235"/>
      <c r="J518" s="231"/>
      <c r="K518" s="231"/>
      <c r="L518" s="236"/>
      <c r="M518" s="237"/>
      <c r="N518" s="238"/>
      <c r="O518" s="238"/>
      <c r="P518" s="238"/>
      <c r="Q518" s="238"/>
      <c r="R518" s="238"/>
      <c r="S518" s="238"/>
      <c r="T518" s="239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40" t="s">
        <v>158</v>
      </c>
      <c r="AU518" s="240" t="s">
        <v>84</v>
      </c>
      <c r="AV518" s="14" t="s">
        <v>84</v>
      </c>
      <c r="AW518" s="14" t="s">
        <v>36</v>
      </c>
      <c r="AX518" s="14" t="s">
        <v>75</v>
      </c>
      <c r="AY518" s="240" t="s">
        <v>147</v>
      </c>
    </row>
    <row r="519" s="16" customFormat="1">
      <c r="A519" s="16"/>
      <c r="B519" s="252"/>
      <c r="C519" s="253"/>
      <c r="D519" s="221" t="s">
        <v>158</v>
      </c>
      <c r="E519" s="254" t="s">
        <v>104</v>
      </c>
      <c r="F519" s="255" t="s">
        <v>183</v>
      </c>
      <c r="G519" s="253"/>
      <c r="H519" s="256">
        <v>11.5</v>
      </c>
      <c r="I519" s="257"/>
      <c r="J519" s="253"/>
      <c r="K519" s="253"/>
      <c r="L519" s="258"/>
      <c r="M519" s="259"/>
      <c r="N519" s="260"/>
      <c r="O519" s="260"/>
      <c r="P519" s="260"/>
      <c r="Q519" s="260"/>
      <c r="R519" s="260"/>
      <c r="S519" s="260"/>
      <c r="T519" s="261"/>
      <c r="U519" s="16"/>
      <c r="V519" s="16"/>
      <c r="W519" s="16"/>
      <c r="X519" s="16"/>
      <c r="Y519" s="16"/>
      <c r="Z519" s="16"/>
      <c r="AA519" s="16"/>
      <c r="AB519" s="16"/>
      <c r="AC519" s="16"/>
      <c r="AD519" s="16"/>
      <c r="AE519" s="16"/>
      <c r="AT519" s="262" t="s">
        <v>158</v>
      </c>
      <c r="AU519" s="262" t="s">
        <v>84</v>
      </c>
      <c r="AV519" s="16" t="s">
        <v>168</v>
      </c>
      <c r="AW519" s="16" t="s">
        <v>36</v>
      </c>
      <c r="AX519" s="16" t="s">
        <v>75</v>
      </c>
      <c r="AY519" s="262" t="s">
        <v>147</v>
      </c>
    </row>
    <row r="520" s="15" customFormat="1">
      <c r="A520" s="15"/>
      <c r="B520" s="241"/>
      <c r="C520" s="242"/>
      <c r="D520" s="221" t="s">
        <v>158</v>
      </c>
      <c r="E520" s="243" t="s">
        <v>19</v>
      </c>
      <c r="F520" s="244" t="s">
        <v>161</v>
      </c>
      <c r="G520" s="242"/>
      <c r="H520" s="245">
        <v>11.5</v>
      </c>
      <c r="I520" s="246"/>
      <c r="J520" s="242"/>
      <c r="K520" s="242"/>
      <c r="L520" s="247"/>
      <c r="M520" s="248"/>
      <c r="N520" s="249"/>
      <c r="O520" s="249"/>
      <c r="P520" s="249"/>
      <c r="Q520" s="249"/>
      <c r="R520" s="249"/>
      <c r="S520" s="249"/>
      <c r="T520" s="250"/>
      <c r="U520" s="15"/>
      <c r="V520" s="15"/>
      <c r="W520" s="15"/>
      <c r="X520" s="15"/>
      <c r="Y520" s="15"/>
      <c r="Z520" s="15"/>
      <c r="AA520" s="15"/>
      <c r="AB520" s="15"/>
      <c r="AC520" s="15"/>
      <c r="AD520" s="15"/>
      <c r="AE520" s="15"/>
      <c r="AT520" s="251" t="s">
        <v>158</v>
      </c>
      <c r="AU520" s="251" t="s">
        <v>84</v>
      </c>
      <c r="AV520" s="15" t="s">
        <v>154</v>
      </c>
      <c r="AW520" s="15" t="s">
        <v>36</v>
      </c>
      <c r="AX520" s="15" t="s">
        <v>80</v>
      </c>
      <c r="AY520" s="251" t="s">
        <v>147</v>
      </c>
    </row>
    <row r="521" s="2" customFormat="1" ht="16.5" customHeight="1">
      <c r="A521" s="41"/>
      <c r="B521" s="42"/>
      <c r="C521" s="201" t="s">
        <v>737</v>
      </c>
      <c r="D521" s="201" t="s">
        <v>149</v>
      </c>
      <c r="E521" s="202" t="s">
        <v>738</v>
      </c>
      <c r="F521" s="203" t="s">
        <v>739</v>
      </c>
      <c r="G521" s="204" t="s">
        <v>152</v>
      </c>
      <c r="H521" s="205">
        <v>11.5</v>
      </c>
      <c r="I521" s="206"/>
      <c r="J521" s="207">
        <f>ROUND(I521*H521,2)</f>
        <v>0</v>
      </c>
      <c r="K521" s="203" t="s">
        <v>153</v>
      </c>
      <c r="L521" s="47"/>
      <c r="M521" s="208" t="s">
        <v>19</v>
      </c>
      <c r="N521" s="209" t="s">
        <v>46</v>
      </c>
      <c r="O521" s="87"/>
      <c r="P521" s="210">
        <f>O521*H521</f>
        <v>0</v>
      </c>
      <c r="Q521" s="210">
        <v>0</v>
      </c>
      <c r="R521" s="210">
        <f>Q521*H521</f>
        <v>0</v>
      </c>
      <c r="S521" s="210">
        <v>0</v>
      </c>
      <c r="T521" s="211">
        <f>S521*H521</f>
        <v>0</v>
      </c>
      <c r="U521" s="41"/>
      <c r="V521" s="41"/>
      <c r="W521" s="41"/>
      <c r="X521" s="41"/>
      <c r="Y521" s="41"/>
      <c r="Z521" s="41"/>
      <c r="AA521" s="41"/>
      <c r="AB521" s="41"/>
      <c r="AC521" s="41"/>
      <c r="AD521" s="41"/>
      <c r="AE521" s="41"/>
      <c r="AR521" s="212" t="s">
        <v>258</v>
      </c>
      <c r="AT521" s="212" t="s">
        <v>149</v>
      </c>
      <c r="AU521" s="212" t="s">
        <v>84</v>
      </c>
      <c r="AY521" s="20" t="s">
        <v>147</v>
      </c>
      <c r="BE521" s="213">
        <f>IF(N521="základní",J521,0)</f>
        <v>0</v>
      </c>
      <c r="BF521" s="213">
        <f>IF(N521="snížená",J521,0)</f>
        <v>0</v>
      </c>
      <c r="BG521" s="213">
        <f>IF(N521="zákl. přenesená",J521,0)</f>
        <v>0</v>
      </c>
      <c r="BH521" s="213">
        <f>IF(N521="sníž. přenesená",J521,0)</f>
        <v>0</v>
      </c>
      <c r="BI521" s="213">
        <f>IF(N521="nulová",J521,0)</f>
        <v>0</v>
      </c>
      <c r="BJ521" s="20" t="s">
        <v>80</v>
      </c>
      <c r="BK521" s="213">
        <f>ROUND(I521*H521,2)</f>
        <v>0</v>
      </c>
      <c r="BL521" s="20" t="s">
        <v>258</v>
      </c>
      <c r="BM521" s="212" t="s">
        <v>740</v>
      </c>
    </row>
    <row r="522" s="2" customFormat="1">
      <c r="A522" s="41"/>
      <c r="B522" s="42"/>
      <c r="C522" s="43"/>
      <c r="D522" s="214" t="s">
        <v>156</v>
      </c>
      <c r="E522" s="43"/>
      <c r="F522" s="215" t="s">
        <v>741</v>
      </c>
      <c r="G522" s="43"/>
      <c r="H522" s="43"/>
      <c r="I522" s="216"/>
      <c r="J522" s="43"/>
      <c r="K522" s="43"/>
      <c r="L522" s="47"/>
      <c r="M522" s="217"/>
      <c r="N522" s="218"/>
      <c r="O522" s="87"/>
      <c r="P522" s="87"/>
      <c r="Q522" s="87"/>
      <c r="R522" s="87"/>
      <c r="S522" s="87"/>
      <c r="T522" s="88"/>
      <c r="U522" s="41"/>
      <c r="V522" s="41"/>
      <c r="W522" s="41"/>
      <c r="X522" s="41"/>
      <c r="Y522" s="41"/>
      <c r="Z522" s="41"/>
      <c r="AA522" s="41"/>
      <c r="AB522" s="41"/>
      <c r="AC522" s="41"/>
      <c r="AD522" s="41"/>
      <c r="AE522" s="41"/>
      <c r="AT522" s="20" t="s">
        <v>156</v>
      </c>
      <c r="AU522" s="20" t="s">
        <v>84</v>
      </c>
    </row>
    <row r="523" s="2" customFormat="1" ht="21.75" customHeight="1">
      <c r="A523" s="41"/>
      <c r="B523" s="42"/>
      <c r="C523" s="201" t="s">
        <v>742</v>
      </c>
      <c r="D523" s="201" t="s">
        <v>149</v>
      </c>
      <c r="E523" s="202" t="s">
        <v>743</v>
      </c>
      <c r="F523" s="203" t="s">
        <v>744</v>
      </c>
      <c r="G523" s="204" t="s">
        <v>152</v>
      </c>
      <c r="H523" s="205">
        <v>25.379999999999999</v>
      </c>
      <c r="I523" s="206"/>
      <c r="J523" s="207">
        <f>ROUND(I523*H523,2)</f>
        <v>0</v>
      </c>
      <c r="K523" s="203" t="s">
        <v>153</v>
      </c>
      <c r="L523" s="47"/>
      <c r="M523" s="208" t="s">
        <v>19</v>
      </c>
      <c r="N523" s="209" t="s">
        <v>46</v>
      </c>
      <c r="O523" s="87"/>
      <c r="P523" s="210">
        <f>O523*H523</f>
        <v>0</v>
      </c>
      <c r="Q523" s="210">
        <v>0</v>
      </c>
      <c r="R523" s="210">
        <f>Q523*H523</f>
        <v>0</v>
      </c>
      <c r="S523" s="210">
        <v>0</v>
      </c>
      <c r="T523" s="211">
        <f>S523*H523</f>
        <v>0</v>
      </c>
      <c r="U523" s="41"/>
      <c r="V523" s="41"/>
      <c r="W523" s="41"/>
      <c r="X523" s="41"/>
      <c r="Y523" s="41"/>
      <c r="Z523" s="41"/>
      <c r="AA523" s="41"/>
      <c r="AB523" s="41"/>
      <c r="AC523" s="41"/>
      <c r="AD523" s="41"/>
      <c r="AE523" s="41"/>
      <c r="AR523" s="212" t="s">
        <v>258</v>
      </c>
      <c r="AT523" s="212" t="s">
        <v>149</v>
      </c>
      <c r="AU523" s="212" t="s">
        <v>84</v>
      </c>
      <c r="AY523" s="20" t="s">
        <v>147</v>
      </c>
      <c r="BE523" s="213">
        <f>IF(N523="základní",J523,0)</f>
        <v>0</v>
      </c>
      <c r="BF523" s="213">
        <f>IF(N523="snížená",J523,0)</f>
        <v>0</v>
      </c>
      <c r="BG523" s="213">
        <f>IF(N523="zákl. přenesená",J523,0)</f>
        <v>0</v>
      </c>
      <c r="BH523" s="213">
        <f>IF(N523="sníž. přenesená",J523,0)</f>
        <v>0</v>
      </c>
      <c r="BI523" s="213">
        <f>IF(N523="nulová",J523,0)</f>
        <v>0</v>
      </c>
      <c r="BJ523" s="20" t="s">
        <v>80</v>
      </c>
      <c r="BK523" s="213">
        <f>ROUND(I523*H523,2)</f>
        <v>0</v>
      </c>
      <c r="BL523" s="20" t="s">
        <v>258</v>
      </c>
      <c r="BM523" s="212" t="s">
        <v>745</v>
      </c>
    </row>
    <row r="524" s="2" customFormat="1">
      <c r="A524" s="41"/>
      <c r="B524" s="42"/>
      <c r="C524" s="43"/>
      <c r="D524" s="214" t="s">
        <v>156</v>
      </c>
      <c r="E524" s="43"/>
      <c r="F524" s="215" t="s">
        <v>746</v>
      </c>
      <c r="G524" s="43"/>
      <c r="H524" s="43"/>
      <c r="I524" s="216"/>
      <c r="J524" s="43"/>
      <c r="K524" s="43"/>
      <c r="L524" s="47"/>
      <c r="M524" s="217"/>
      <c r="N524" s="218"/>
      <c r="O524" s="87"/>
      <c r="P524" s="87"/>
      <c r="Q524" s="87"/>
      <c r="R524" s="87"/>
      <c r="S524" s="87"/>
      <c r="T524" s="88"/>
      <c r="U524" s="41"/>
      <c r="V524" s="41"/>
      <c r="W524" s="41"/>
      <c r="X524" s="41"/>
      <c r="Y524" s="41"/>
      <c r="Z524" s="41"/>
      <c r="AA524" s="41"/>
      <c r="AB524" s="41"/>
      <c r="AC524" s="41"/>
      <c r="AD524" s="41"/>
      <c r="AE524" s="41"/>
      <c r="AT524" s="20" t="s">
        <v>156</v>
      </c>
      <c r="AU524" s="20" t="s">
        <v>84</v>
      </c>
    </row>
    <row r="525" s="13" customFormat="1">
      <c r="A525" s="13"/>
      <c r="B525" s="219"/>
      <c r="C525" s="220"/>
      <c r="D525" s="221" t="s">
        <v>158</v>
      </c>
      <c r="E525" s="222" t="s">
        <v>19</v>
      </c>
      <c r="F525" s="223" t="s">
        <v>747</v>
      </c>
      <c r="G525" s="220"/>
      <c r="H525" s="222" t="s">
        <v>19</v>
      </c>
      <c r="I525" s="224"/>
      <c r="J525" s="220"/>
      <c r="K525" s="220"/>
      <c r="L525" s="225"/>
      <c r="M525" s="226"/>
      <c r="N525" s="227"/>
      <c r="O525" s="227"/>
      <c r="P525" s="227"/>
      <c r="Q525" s="227"/>
      <c r="R525" s="227"/>
      <c r="S525" s="227"/>
      <c r="T525" s="228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29" t="s">
        <v>158</v>
      </c>
      <c r="AU525" s="229" t="s">
        <v>84</v>
      </c>
      <c r="AV525" s="13" t="s">
        <v>80</v>
      </c>
      <c r="AW525" s="13" t="s">
        <v>36</v>
      </c>
      <c r="AX525" s="13" t="s">
        <v>75</v>
      </c>
      <c r="AY525" s="229" t="s">
        <v>147</v>
      </c>
    </row>
    <row r="526" s="14" customFormat="1">
      <c r="A526" s="14"/>
      <c r="B526" s="230"/>
      <c r="C526" s="231"/>
      <c r="D526" s="221" t="s">
        <v>158</v>
      </c>
      <c r="E526" s="232" t="s">
        <v>19</v>
      </c>
      <c r="F526" s="233" t="s">
        <v>108</v>
      </c>
      <c r="G526" s="231"/>
      <c r="H526" s="234">
        <v>4.6200000000000001</v>
      </c>
      <c r="I526" s="235"/>
      <c r="J526" s="231"/>
      <c r="K526" s="231"/>
      <c r="L526" s="236"/>
      <c r="M526" s="237"/>
      <c r="N526" s="238"/>
      <c r="O526" s="238"/>
      <c r="P526" s="238"/>
      <c r="Q526" s="238"/>
      <c r="R526" s="238"/>
      <c r="S526" s="238"/>
      <c r="T526" s="239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40" t="s">
        <v>158</v>
      </c>
      <c r="AU526" s="240" t="s">
        <v>84</v>
      </c>
      <c r="AV526" s="14" t="s">
        <v>84</v>
      </c>
      <c r="AW526" s="14" t="s">
        <v>36</v>
      </c>
      <c r="AX526" s="14" t="s">
        <v>75</v>
      </c>
      <c r="AY526" s="240" t="s">
        <v>147</v>
      </c>
    </row>
    <row r="527" s="14" customFormat="1">
      <c r="A527" s="14"/>
      <c r="B527" s="230"/>
      <c r="C527" s="231"/>
      <c r="D527" s="221" t="s">
        <v>158</v>
      </c>
      <c r="E527" s="232" t="s">
        <v>19</v>
      </c>
      <c r="F527" s="233" t="s">
        <v>106</v>
      </c>
      <c r="G527" s="231"/>
      <c r="H527" s="234">
        <v>11.76</v>
      </c>
      <c r="I527" s="235"/>
      <c r="J527" s="231"/>
      <c r="K527" s="231"/>
      <c r="L527" s="236"/>
      <c r="M527" s="237"/>
      <c r="N527" s="238"/>
      <c r="O527" s="238"/>
      <c r="P527" s="238"/>
      <c r="Q527" s="238"/>
      <c r="R527" s="238"/>
      <c r="S527" s="238"/>
      <c r="T527" s="239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40" t="s">
        <v>158</v>
      </c>
      <c r="AU527" s="240" t="s">
        <v>84</v>
      </c>
      <c r="AV527" s="14" t="s">
        <v>84</v>
      </c>
      <c r="AW527" s="14" t="s">
        <v>36</v>
      </c>
      <c r="AX527" s="14" t="s">
        <v>75</v>
      </c>
      <c r="AY527" s="240" t="s">
        <v>147</v>
      </c>
    </row>
    <row r="528" s="14" customFormat="1">
      <c r="A528" s="14"/>
      <c r="B528" s="230"/>
      <c r="C528" s="231"/>
      <c r="D528" s="221" t="s">
        <v>158</v>
      </c>
      <c r="E528" s="232" t="s">
        <v>19</v>
      </c>
      <c r="F528" s="233" t="s">
        <v>100</v>
      </c>
      <c r="G528" s="231"/>
      <c r="H528" s="234">
        <v>9</v>
      </c>
      <c r="I528" s="235"/>
      <c r="J528" s="231"/>
      <c r="K528" s="231"/>
      <c r="L528" s="236"/>
      <c r="M528" s="237"/>
      <c r="N528" s="238"/>
      <c r="O528" s="238"/>
      <c r="P528" s="238"/>
      <c r="Q528" s="238"/>
      <c r="R528" s="238"/>
      <c r="S528" s="238"/>
      <c r="T528" s="239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40" t="s">
        <v>158</v>
      </c>
      <c r="AU528" s="240" t="s">
        <v>84</v>
      </c>
      <c r="AV528" s="14" t="s">
        <v>84</v>
      </c>
      <c r="AW528" s="14" t="s">
        <v>36</v>
      </c>
      <c r="AX528" s="14" t="s">
        <v>75</v>
      </c>
      <c r="AY528" s="240" t="s">
        <v>147</v>
      </c>
    </row>
    <row r="529" s="15" customFormat="1">
      <c r="A529" s="15"/>
      <c r="B529" s="241"/>
      <c r="C529" s="242"/>
      <c r="D529" s="221" t="s">
        <v>158</v>
      </c>
      <c r="E529" s="243" t="s">
        <v>19</v>
      </c>
      <c r="F529" s="244" t="s">
        <v>161</v>
      </c>
      <c r="G529" s="242"/>
      <c r="H529" s="245">
        <v>25.379999999999999</v>
      </c>
      <c r="I529" s="246"/>
      <c r="J529" s="242"/>
      <c r="K529" s="242"/>
      <c r="L529" s="247"/>
      <c r="M529" s="248"/>
      <c r="N529" s="249"/>
      <c r="O529" s="249"/>
      <c r="P529" s="249"/>
      <c r="Q529" s="249"/>
      <c r="R529" s="249"/>
      <c r="S529" s="249"/>
      <c r="T529" s="250"/>
      <c r="U529" s="15"/>
      <c r="V529" s="15"/>
      <c r="W529" s="15"/>
      <c r="X529" s="15"/>
      <c r="Y529" s="15"/>
      <c r="Z529" s="15"/>
      <c r="AA529" s="15"/>
      <c r="AB529" s="15"/>
      <c r="AC529" s="15"/>
      <c r="AD529" s="15"/>
      <c r="AE529" s="15"/>
      <c r="AT529" s="251" t="s">
        <v>158</v>
      </c>
      <c r="AU529" s="251" t="s">
        <v>84</v>
      </c>
      <c r="AV529" s="15" t="s">
        <v>154</v>
      </c>
      <c r="AW529" s="15" t="s">
        <v>36</v>
      </c>
      <c r="AX529" s="15" t="s">
        <v>80</v>
      </c>
      <c r="AY529" s="251" t="s">
        <v>147</v>
      </c>
    </row>
    <row r="530" s="2" customFormat="1" ht="24.15" customHeight="1">
      <c r="A530" s="41"/>
      <c r="B530" s="42"/>
      <c r="C530" s="263" t="s">
        <v>748</v>
      </c>
      <c r="D530" s="263" t="s">
        <v>314</v>
      </c>
      <c r="E530" s="264" t="s">
        <v>749</v>
      </c>
      <c r="F530" s="265" t="s">
        <v>750</v>
      </c>
      <c r="G530" s="266" t="s">
        <v>152</v>
      </c>
      <c r="H530" s="267">
        <v>27.917999999999999</v>
      </c>
      <c r="I530" s="268"/>
      <c r="J530" s="269">
        <f>ROUND(I530*H530,2)</f>
        <v>0</v>
      </c>
      <c r="K530" s="265" t="s">
        <v>153</v>
      </c>
      <c r="L530" s="270"/>
      <c r="M530" s="271" t="s">
        <v>19</v>
      </c>
      <c r="N530" s="272" t="s">
        <v>46</v>
      </c>
      <c r="O530" s="87"/>
      <c r="P530" s="210">
        <f>O530*H530</f>
        <v>0</v>
      </c>
      <c r="Q530" s="210">
        <v>0.00020000000000000001</v>
      </c>
      <c r="R530" s="210">
        <f>Q530*H530</f>
        <v>0.0055836000000000002</v>
      </c>
      <c r="S530" s="210">
        <v>0</v>
      </c>
      <c r="T530" s="211">
        <f>S530*H530</f>
        <v>0</v>
      </c>
      <c r="U530" s="41"/>
      <c r="V530" s="41"/>
      <c r="W530" s="41"/>
      <c r="X530" s="41"/>
      <c r="Y530" s="41"/>
      <c r="Z530" s="41"/>
      <c r="AA530" s="41"/>
      <c r="AB530" s="41"/>
      <c r="AC530" s="41"/>
      <c r="AD530" s="41"/>
      <c r="AE530" s="41"/>
      <c r="AR530" s="212" t="s">
        <v>370</v>
      </c>
      <c r="AT530" s="212" t="s">
        <v>314</v>
      </c>
      <c r="AU530" s="212" t="s">
        <v>84</v>
      </c>
      <c r="AY530" s="20" t="s">
        <v>147</v>
      </c>
      <c r="BE530" s="213">
        <f>IF(N530="základní",J530,0)</f>
        <v>0</v>
      </c>
      <c r="BF530" s="213">
        <f>IF(N530="snížená",J530,0)</f>
        <v>0</v>
      </c>
      <c r="BG530" s="213">
        <f>IF(N530="zákl. přenesená",J530,0)</f>
        <v>0</v>
      </c>
      <c r="BH530" s="213">
        <f>IF(N530="sníž. přenesená",J530,0)</f>
        <v>0</v>
      </c>
      <c r="BI530" s="213">
        <f>IF(N530="nulová",J530,0)</f>
        <v>0</v>
      </c>
      <c r="BJ530" s="20" t="s">
        <v>80</v>
      </c>
      <c r="BK530" s="213">
        <f>ROUND(I530*H530,2)</f>
        <v>0</v>
      </c>
      <c r="BL530" s="20" t="s">
        <v>258</v>
      </c>
      <c r="BM530" s="212" t="s">
        <v>751</v>
      </c>
    </row>
    <row r="531" s="14" customFormat="1">
      <c r="A531" s="14"/>
      <c r="B531" s="230"/>
      <c r="C531" s="231"/>
      <c r="D531" s="221" t="s">
        <v>158</v>
      </c>
      <c r="E531" s="231"/>
      <c r="F531" s="233" t="s">
        <v>752</v>
      </c>
      <c r="G531" s="231"/>
      <c r="H531" s="234">
        <v>27.917999999999999</v>
      </c>
      <c r="I531" s="235"/>
      <c r="J531" s="231"/>
      <c r="K531" s="231"/>
      <c r="L531" s="236"/>
      <c r="M531" s="237"/>
      <c r="N531" s="238"/>
      <c r="O531" s="238"/>
      <c r="P531" s="238"/>
      <c r="Q531" s="238"/>
      <c r="R531" s="238"/>
      <c r="S531" s="238"/>
      <c r="T531" s="239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40" t="s">
        <v>158</v>
      </c>
      <c r="AU531" s="240" t="s">
        <v>84</v>
      </c>
      <c r="AV531" s="14" t="s">
        <v>84</v>
      </c>
      <c r="AW531" s="14" t="s">
        <v>4</v>
      </c>
      <c r="AX531" s="14" t="s">
        <v>80</v>
      </c>
      <c r="AY531" s="240" t="s">
        <v>147</v>
      </c>
    </row>
    <row r="532" s="2" customFormat="1" ht="24.15" customHeight="1">
      <c r="A532" s="41"/>
      <c r="B532" s="42"/>
      <c r="C532" s="201" t="s">
        <v>753</v>
      </c>
      <c r="D532" s="201" t="s">
        <v>149</v>
      </c>
      <c r="E532" s="202" t="s">
        <v>754</v>
      </c>
      <c r="F532" s="203" t="s">
        <v>755</v>
      </c>
      <c r="G532" s="204" t="s">
        <v>152</v>
      </c>
      <c r="H532" s="205">
        <v>16.379999999999999</v>
      </c>
      <c r="I532" s="206"/>
      <c r="J532" s="207">
        <f>ROUND(I532*H532,2)</f>
        <v>0</v>
      </c>
      <c r="K532" s="203" t="s">
        <v>153</v>
      </c>
      <c r="L532" s="47"/>
      <c r="M532" s="208" t="s">
        <v>19</v>
      </c>
      <c r="N532" s="209" t="s">
        <v>46</v>
      </c>
      <c r="O532" s="87"/>
      <c r="P532" s="210">
        <f>O532*H532</f>
        <v>0</v>
      </c>
      <c r="Q532" s="210">
        <v>0</v>
      </c>
      <c r="R532" s="210">
        <f>Q532*H532</f>
        <v>0</v>
      </c>
      <c r="S532" s="210">
        <v>0</v>
      </c>
      <c r="T532" s="211">
        <f>S532*H532</f>
        <v>0</v>
      </c>
      <c r="U532" s="41"/>
      <c r="V532" s="41"/>
      <c r="W532" s="41"/>
      <c r="X532" s="41"/>
      <c r="Y532" s="41"/>
      <c r="Z532" s="41"/>
      <c r="AA532" s="41"/>
      <c r="AB532" s="41"/>
      <c r="AC532" s="41"/>
      <c r="AD532" s="41"/>
      <c r="AE532" s="41"/>
      <c r="AR532" s="212" t="s">
        <v>258</v>
      </c>
      <c r="AT532" s="212" t="s">
        <v>149</v>
      </c>
      <c r="AU532" s="212" t="s">
        <v>84</v>
      </c>
      <c r="AY532" s="20" t="s">
        <v>147</v>
      </c>
      <c r="BE532" s="213">
        <f>IF(N532="základní",J532,0)</f>
        <v>0</v>
      </c>
      <c r="BF532" s="213">
        <f>IF(N532="snížená",J532,0)</f>
        <v>0</v>
      </c>
      <c r="BG532" s="213">
        <f>IF(N532="zákl. přenesená",J532,0)</f>
        <v>0</v>
      </c>
      <c r="BH532" s="213">
        <f>IF(N532="sníž. přenesená",J532,0)</f>
        <v>0</v>
      </c>
      <c r="BI532" s="213">
        <f>IF(N532="nulová",J532,0)</f>
        <v>0</v>
      </c>
      <c r="BJ532" s="20" t="s">
        <v>80</v>
      </c>
      <c r="BK532" s="213">
        <f>ROUND(I532*H532,2)</f>
        <v>0</v>
      </c>
      <c r="BL532" s="20" t="s">
        <v>258</v>
      </c>
      <c r="BM532" s="212" t="s">
        <v>756</v>
      </c>
    </row>
    <row r="533" s="2" customFormat="1">
      <c r="A533" s="41"/>
      <c r="B533" s="42"/>
      <c r="C533" s="43"/>
      <c r="D533" s="214" t="s">
        <v>156</v>
      </c>
      <c r="E533" s="43"/>
      <c r="F533" s="215" t="s">
        <v>757</v>
      </c>
      <c r="G533" s="43"/>
      <c r="H533" s="43"/>
      <c r="I533" s="216"/>
      <c r="J533" s="43"/>
      <c r="K533" s="43"/>
      <c r="L533" s="47"/>
      <c r="M533" s="217"/>
      <c r="N533" s="218"/>
      <c r="O533" s="87"/>
      <c r="P533" s="87"/>
      <c r="Q533" s="87"/>
      <c r="R533" s="87"/>
      <c r="S533" s="87"/>
      <c r="T533" s="88"/>
      <c r="U533" s="41"/>
      <c r="V533" s="41"/>
      <c r="W533" s="41"/>
      <c r="X533" s="41"/>
      <c r="Y533" s="41"/>
      <c r="Z533" s="41"/>
      <c r="AA533" s="41"/>
      <c r="AB533" s="41"/>
      <c r="AC533" s="41"/>
      <c r="AD533" s="41"/>
      <c r="AE533" s="41"/>
      <c r="AT533" s="20" t="s">
        <v>156</v>
      </c>
      <c r="AU533" s="20" t="s">
        <v>84</v>
      </c>
    </row>
    <row r="534" s="13" customFormat="1">
      <c r="A534" s="13"/>
      <c r="B534" s="219"/>
      <c r="C534" s="220"/>
      <c r="D534" s="221" t="s">
        <v>158</v>
      </c>
      <c r="E534" s="222" t="s">
        <v>19</v>
      </c>
      <c r="F534" s="223" t="s">
        <v>758</v>
      </c>
      <c r="G534" s="220"/>
      <c r="H534" s="222" t="s">
        <v>19</v>
      </c>
      <c r="I534" s="224"/>
      <c r="J534" s="220"/>
      <c r="K534" s="220"/>
      <c r="L534" s="225"/>
      <c r="M534" s="226"/>
      <c r="N534" s="227"/>
      <c r="O534" s="227"/>
      <c r="P534" s="227"/>
      <c r="Q534" s="227"/>
      <c r="R534" s="227"/>
      <c r="S534" s="227"/>
      <c r="T534" s="228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29" t="s">
        <v>158</v>
      </c>
      <c r="AU534" s="229" t="s">
        <v>84</v>
      </c>
      <c r="AV534" s="13" t="s">
        <v>80</v>
      </c>
      <c r="AW534" s="13" t="s">
        <v>36</v>
      </c>
      <c r="AX534" s="13" t="s">
        <v>75</v>
      </c>
      <c r="AY534" s="229" t="s">
        <v>147</v>
      </c>
    </row>
    <row r="535" s="14" customFormat="1">
      <c r="A535" s="14"/>
      <c r="B535" s="230"/>
      <c r="C535" s="231"/>
      <c r="D535" s="221" t="s">
        <v>158</v>
      </c>
      <c r="E535" s="232" t="s">
        <v>19</v>
      </c>
      <c r="F535" s="233" t="s">
        <v>108</v>
      </c>
      <c r="G535" s="231"/>
      <c r="H535" s="234">
        <v>4.6200000000000001</v>
      </c>
      <c r="I535" s="235"/>
      <c r="J535" s="231"/>
      <c r="K535" s="231"/>
      <c r="L535" s="236"/>
      <c r="M535" s="237"/>
      <c r="N535" s="238"/>
      <c r="O535" s="238"/>
      <c r="P535" s="238"/>
      <c r="Q535" s="238"/>
      <c r="R535" s="238"/>
      <c r="S535" s="238"/>
      <c r="T535" s="239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40" t="s">
        <v>158</v>
      </c>
      <c r="AU535" s="240" t="s">
        <v>84</v>
      </c>
      <c r="AV535" s="14" t="s">
        <v>84</v>
      </c>
      <c r="AW535" s="14" t="s">
        <v>36</v>
      </c>
      <c r="AX535" s="14" t="s">
        <v>75</v>
      </c>
      <c r="AY535" s="240" t="s">
        <v>147</v>
      </c>
    </row>
    <row r="536" s="14" customFormat="1">
      <c r="A536" s="14"/>
      <c r="B536" s="230"/>
      <c r="C536" s="231"/>
      <c r="D536" s="221" t="s">
        <v>158</v>
      </c>
      <c r="E536" s="232" t="s">
        <v>19</v>
      </c>
      <c r="F536" s="233" t="s">
        <v>106</v>
      </c>
      <c r="G536" s="231"/>
      <c r="H536" s="234">
        <v>11.76</v>
      </c>
      <c r="I536" s="235"/>
      <c r="J536" s="231"/>
      <c r="K536" s="231"/>
      <c r="L536" s="236"/>
      <c r="M536" s="237"/>
      <c r="N536" s="238"/>
      <c r="O536" s="238"/>
      <c r="P536" s="238"/>
      <c r="Q536" s="238"/>
      <c r="R536" s="238"/>
      <c r="S536" s="238"/>
      <c r="T536" s="239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40" t="s">
        <v>158</v>
      </c>
      <c r="AU536" s="240" t="s">
        <v>84</v>
      </c>
      <c r="AV536" s="14" t="s">
        <v>84</v>
      </c>
      <c r="AW536" s="14" t="s">
        <v>36</v>
      </c>
      <c r="AX536" s="14" t="s">
        <v>75</v>
      </c>
      <c r="AY536" s="240" t="s">
        <v>147</v>
      </c>
    </row>
    <row r="537" s="15" customFormat="1">
      <c r="A537" s="15"/>
      <c r="B537" s="241"/>
      <c r="C537" s="242"/>
      <c r="D537" s="221" t="s">
        <v>158</v>
      </c>
      <c r="E537" s="243" t="s">
        <v>19</v>
      </c>
      <c r="F537" s="244" t="s">
        <v>161</v>
      </c>
      <c r="G537" s="242"/>
      <c r="H537" s="245">
        <v>16.379999999999999</v>
      </c>
      <c r="I537" s="246"/>
      <c r="J537" s="242"/>
      <c r="K537" s="242"/>
      <c r="L537" s="247"/>
      <c r="M537" s="248"/>
      <c r="N537" s="249"/>
      <c r="O537" s="249"/>
      <c r="P537" s="249"/>
      <c r="Q537" s="249"/>
      <c r="R537" s="249"/>
      <c r="S537" s="249"/>
      <c r="T537" s="250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T537" s="251" t="s">
        <v>158</v>
      </c>
      <c r="AU537" s="251" t="s">
        <v>84</v>
      </c>
      <c r="AV537" s="15" t="s">
        <v>154</v>
      </c>
      <c r="AW537" s="15" t="s">
        <v>36</v>
      </c>
      <c r="AX537" s="15" t="s">
        <v>80</v>
      </c>
      <c r="AY537" s="251" t="s">
        <v>147</v>
      </c>
    </row>
    <row r="538" s="2" customFormat="1" ht="24.15" customHeight="1">
      <c r="A538" s="41"/>
      <c r="B538" s="42"/>
      <c r="C538" s="263" t="s">
        <v>759</v>
      </c>
      <c r="D538" s="263" t="s">
        <v>314</v>
      </c>
      <c r="E538" s="264" t="s">
        <v>760</v>
      </c>
      <c r="F538" s="265" t="s">
        <v>761</v>
      </c>
      <c r="G538" s="266" t="s">
        <v>152</v>
      </c>
      <c r="H538" s="267">
        <v>18.018000000000001</v>
      </c>
      <c r="I538" s="268"/>
      <c r="J538" s="269">
        <f>ROUND(I538*H538,2)</f>
        <v>0</v>
      </c>
      <c r="K538" s="265" t="s">
        <v>153</v>
      </c>
      <c r="L538" s="270"/>
      <c r="M538" s="271" t="s">
        <v>19</v>
      </c>
      <c r="N538" s="272" t="s">
        <v>46</v>
      </c>
      <c r="O538" s="87"/>
      <c r="P538" s="210">
        <f>O538*H538</f>
        <v>0</v>
      </c>
      <c r="Q538" s="210">
        <v>0.00013999999999999999</v>
      </c>
      <c r="R538" s="210">
        <f>Q538*H538</f>
        <v>0.0025225199999999999</v>
      </c>
      <c r="S538" s="210">
        <v>0</v>
      </c>
      <c r="T538" s="211">
        <f>S538*H538</f>
        <v>0</v>
      </c>
      <c r="U538" s="41"/>
      <c r="V538" s="41"/>
      <c r="W538" s="41"/>
      <c r="X538" s="41"/>
      <c r="Y538" s="41"/>
      <c r="Z538" s="41"/>
      <c r="AA538" s="41"/>
      <c r="AB538" s="41"/>
      <c r="AC538" s="41"/>
      <c r="AD538" s="41"/>
      <c r="AE538" s="41"/>
      <c r="AR538" s="212" t="s">
        <v>370</v>
      </c>
      <c r="AT538" s="212" t="s">
        <v>314</v>
      </c>
      <c r="AU538" s="212" t="s">
        <v>84</v>
      </c>
      <c r="AY538" s="20" t="s">
        <v>147</v>
      </c>
      <c r="BE538" s="213">
        <f>IF(N538="základní",J538,0)</f>
        <v>0</v>
      </c>
      <c r="BF538" s="213">
        <f>IF(N538="snížená",J538,0)</f>
        <v>0</v>
      </c>
      <c r="BG538" s="213">
        <f>IF(N538="zákl. přenesená",J538,0)</f>
        <v>0</v>
      </c>
      <c r="BH538" s="213">
        <f>IF(N538="sníž. přenesená",J538,0)</f>
        <v>0</v>
      </c>
      <c r="BI538" s="213">
        <f>IF(N538="nulová",J538,0)</f>
        <v>0</v>
      </c>
      <c r="BJ538" s="20" t="s">
        <v>80</v>
      </c>
      <c r="BK538" s="213">
        <f>ROUND(I538*H538,2)</f>
        <v>0</v>
      </c>
      <c r="BL538" s="20" t="s">
        <v>258</v>
      </c>
      <c r="BM538" s="212" t="s">
        <v>762</v>
      </c>
    </row>
    <row r="539" s="14" customFormat="1">
      <c r="A539" s="14"/>
      <c r="B539" s="230"/>
      <c r="C539" s="231"/>
      <c r="D539" s="221" t="s">
        <v>158</v>
      </c>
      <c r="E539" s="231"/>
      <c r="F539" s="233" t="s">
        <v>763</v>
      </c>
      <c r="G539" s="231"/>
      <c r="H539" s="234">
        <v>18.018000000000001</v>
      </c>
      <c r="I539" s="235"/>
      <c r="J539" s="231"/>
      <c r="K539" s="231"/>
      <c r="L539" s="236"/>
      <c r="M539" s="237"/>
      <c r="N539" s="238"/>
      <c r="O539" s="238"/>
      <c r="P539" s="238"/>
      <c r="Q539" s="238"/>
      <c r="R539" s="238"/>
      <c r="S539" s="238"/>
      <c r="T539" s="239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40" t="s">
        <v>158</v>
      </c>
      <c r="AU539" s="240" t="s">
        <v>84</v>
      </c>
      <c r="AV539" s="14" t="s">
        <v>84</v>
      </c>
      <c r="AW539" s="14" t="s">
        <v>4</v>
      </c>
      <c r="AX539" s="14" t="s">
        <v>80</v>
      </c>
      <c r="AY539" s="240" t="s">
        <v>147</v>
      </c>
    </row>
    <row r="540" s="2" customFormat="1" ht="16.5" customHeight="1">
      <c r="A540" s="41"/>
      <c r="B540" s="42"/>
      <c r="C540" s="201" t="s">
        <v>764</v>
      </c>
      <c r="D540" s="201" t="s">
        <v>149</v>
      </c>
      <c r="E540" s="202" t="s">
        <v>765</v>
      </c>
      <c r="F540" s="203" t="s">
        <v>766</v>
      </c>
      <c r="G540" s="204" t="s">
        <v>152</v>
      </c>
      <c r="H540" s="205">
        <v>11.5</v>
      </c>
      <c r="I540" s="206"/>
      <c r="J540" s="207">
        <f>ROUND(I540*H540,2)</f>
        <v>0</v>
      </c>
      <c r="K540" s="203" t="s">
        <v>153</v>
      </c>
      <c r="L540" s="47"/>
      <c r="M540" s="208" t="s">
        <v>19</v>
      </c>
      <c r="N540" s="209" t="s">
        <v>46</v>
      </c>
      <c r="O540" s="87"/>
      <c r="P540" s="210">
        <f>O540*H540</f>
        <v>0</v>
      </c>
      <c r="Q540" s="210">
        <v>0</v>
      </c>
      <c r="R540" s="210">
        <f>Q540*H540</f>
        <v>0</v>
      </c>
      <c r="S540" s="210">
        <v>0.00012999999999999999</v>
      </c>
      <c r="T540" s="211">
        <f>S540*H540</f>
        <v>0.0014949999999999998</v>
      </c>
      <c r="U540" s="41"/>
      <c r="V540" s="41"/>
      <c r="W540" s="41"/>
      <c r="X540" s="41"/>
      <c r="Y540" s="41"/>
      <c r="Z540" s="41"/>
      <c r="AA540" s="41"/>
      <c r="AB540" s="41"/>
      <c r="AC540" s="41"/>
      <c r="AD540" s="41"/>
      <c r="AE540" s="41"/>
      <c r="AR540" s="212" t="s">
        <v>258</v>
      </c>
      <c r="AT540" s="212" t="s">
        <v>149</v>
      </c>
      <c r="AU540" s="212" t="s">
        <v>84</v>
      </c>
      <c r="AY540" s="20" t="s">
        <v>147</v>
      </c>
      <c r="BE540" s="213">
        <f>IF(N540="základní",J540,0)</f>
        <v>0</v>
      </c>
      <c r="BF540" s="213">
        <f>IF(N540="snížená",J540,0)</f>
        <v>0</v>
      </c>
      <c r="BG540" s="213">
        <f>IF(N540="zákl. přenesená",J540,0)</f>
        <v>0</v>
      </c>
      <c r="BH540" s="213">
        <f>IF(N540="sníž. přenesená",J540,0)</f>
        <v>0</v>
      </c>
      <c r="BI540" s="213">
        <f>IF(N540="nulová",J540,0)</f>
        <v>0</v>
      </c>
      <c r="BJ540" s="20" t="s">
        <v>80</v>
      </c>
      <c r="BK540" s="213">
        <f>ROUND(I540*H540,2)</f>
        <v>0</v>
      </c>
      <c r="BL540" s="20" t="s">
        <v>258</v>
      </c>
      <c r="BM540" s="212" t="s">
        <v>767</v>
      </c>
    </row>
    <row r="541" s="2" customFormat="1">
      <c r="A541" s="41"/>
      <c r="B541" s="42"/>
      <c r="C541" s="43"/>
      <c r="D541" s="214" t="s">
        <v>156</v>
      </c>
      <c r="E541" s="43"/>
      <c r="F541" s="215" t="s">
        <v>768</v>
      </c>
      <c r="G541" s="43"/>
      <c r="H541" s="43"/>
      <c r="I541" s="216"/>
      <c r="J541" s="43"/>
      <c r="K541" s="43"/>
      <c r="L541" s="47"/>
      <c r="M541" s="217"/>
      <c r="N541" s="218"/>
      <c r="O541" s="87"/>
      <c r="P541" s="87"/>
      <c r="Q541" s="87"/>
      <c r="R541" s="87"/>
      <c r="S541" s="87"/>
      <c r="T541" s="88"/>
      <c r="U541" s="41"/>
      <c r="V541" s="41"/>
      <c r="W541" s="41"/>
      <c r="X541" s="41"/>
      <c r="Y541" s="41"/>
      <c r="Z541" s="41"/>
      <c r="AA541" s="41"/>
      <c r="AB541" s="41"/>
      <c r="AC541" s="41"/>
      <c r="AD541" s="41"/>
      <c r="AE541" s="41"/>
      <c r="AT541" s="20" t="s">
        <v>156</v>
      </c>
      <c r="AU541" s="20" t="s">
        <v>84</v>
      </c>
    </row>
    <row r="542" s="13" customFormat="1">
      <c r="A542" s="13"/>
      <c r="B542" s="219"/>
      <c r="C542" s="220"/>
      <c r="D542" s="221" t="s">
        <v>158</v>
      </c>
      <c r="E542" s="222" t="s">
        <v>19</v>
      </c>
      <c r="F542" s="223" t="s">
        <v>769</v>
      </c>
      <c r="G542" s="220"/>
      <c r="H542" s="222" t="s">
        <v>19</v>
      </c>
      <c r="I542" s="224"/>
      <c r="J542" s="220"/>
      <c r="K542" s="220"/>
      <c r="L542" s="225"/>
      <c r="M542" s="226"/>
      <c r="N542" s="227"/>
      <c r="O542" s="227"/>
      <c r="P542" s="227"/>
      <c r="Q542" s="227"/>
      <c r="R542" s="227"/>
      <c r="S542" s="227"/>
      <c r="T542" s="228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29" t="s">
        <v>158</v>
      </c>
      <c r="AU542" s="229" t="s">
        <v>84</v>
      </c>
      <c r="AV542" s="13" t="s">
        <v>80</v>
      </c>
      <c r="AW542" s="13" t="s">
        <v>36</v>
      </c>
      <c r="AX542" s="13" t="s">
        <v>75</v>
      </c>
      <c r="AY542" s="229" t="s">
        <v>147</v>
      </c>
    </row>
    <row r="543" s="14" customFormat="1">
      <c r="A543" s="14"/>
      <c r="B543" s="230"/>
      <c r="C543" s="231"/>
      <c r="D543" s="221" t="s">
        <v>158</v>
      </c>
      <c r="E543" s="232" t="s">
        <v>19</v>
      </c>
      <c r="F543" s="233" t="s">
        <v>104</v>
      </c>
      <c r="G543" s="231"/>
      <c r="H543" s="234">
        <v>11.5</v>
      </c>
      <c r="I543" s="235"/>
      <c r="J543" s="231"/>
      <c r="K543" s="231"/>
      <c r="L543" s="236"/>
      <c r="M543" s="237"/>
      <c r="N543" s="238"/>
      <c r="O543" s="238"/>
      <c r="P543" s="238"/>
      <c r="Q543" s="238"/>
      <c r="R543" s="238"/>
      <c r="S543" s="238"/>
      <c r="T543" s="239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40" t="s">
        <v>158</v>
      </c>
      <c r="AU543" s="240" t="s">
        <v>84</v>
      </c>
      <c r="AV543" s="14" t="s">
        <v>84</v>
      </c>
      <c r="AW543" s="14" t="s">
        <v>36</v>
      </c>
      <c r="AX543" s="14" t="s">
        <v>75</v>
      </c>
      <c r="AY543" s="240" t="s">
        <v>147</v>
      </c>
    </row>
    <row r="544" s="15" customFormat="1">
      <c r="A544" s="15"/>
      <c r="B544" s="241"/>
      <c r="C544" s="242"/>
      <c r="D544" s="221" t="s">
        <v>158</v>
      </c>
      <c r="E544" s="243" t="s">
        <v>19</v>
      </c>
      <c r="F544" s="244" t="s">
        <v>161</v>
      </c>
      <c r="G544" s="242"/>
      <c r="H544" s="245">
        <v>11.5</v>
      </c>
      <c r="I544" s="246"/>
      <c r="J544" s="242"/>
      <c r="K544" s="242"/>
      <c r="L544" s="247"/>
      <c r="M544" s="248"/>
      <c r="N544" s="249"/>
      <c r="O544" s="249"/>
      <c r="P544" s="249"/>
      <c r="Q544" s="249"/>
      <c r="R544" s="249"/>
      <c r="S544" s="249"/>
      <c r="T544" s="250"/>
      <c r="U544" s="15"/>
      <c r="V544" s="15"/>
      <c r="W544" s="15"/>
      <c r="X544" s="15"/>
      <c r="Y544" s="15"/>
      <c r="Z544" s="15"/>
      <c r="AA544" s="15"/>
      <c r="AB544" s="15"/>
      <c r="AC544" s="15"/>
      <c r="AD544" s="15"/>
      <c r="AE544" s="15"/>
      <c r="AT544" s="251" t="s">
        <v>158</v>
      </c>
      <c r="AU544" s="251" t="s">
        <v>84</v>
      </c>
      <c r="AV544" s="15" t="s">
        <v>154</v>
      </c>
      <c r="AW544" s="15" t="s">
        <v>36</v>
      </c>
      <c r="AX544" s="15" t="s">
        <v>80</v>
      </c>
      <c r="AY544" s="251" t="s">
        <v>147</v>
      </c>
    </row>
    <row r="545" s="2" customFormat="1" ht="33" customHeight="1">
      <c r="A545" s="41"/>
      <c r="B545" s="42"/>
      <c r="C545" s="201" t="s">
        <v>770</v>
      </c>
      <c r="D545" s="201" t="s">
        <v>149</v>
      </c>
      <c r="E545" s="202" t="s">
        <v>771</v>
      </c>
      <c r="F545" s="203" t="s">
        <v>772</v>
      </c>
      <c r="G545" s="204" t="s">
        <v>211</v>
      </c>
      <c r="H545" s="205">
        <v>0.0080000000000000002</v>
      </c>
      <c r="I545" s="206"/>
      <c r="J545" s="207">
        <f>ROUND(I545*H545,2)</f>
        <v>0</v>
      </c>
      <c r="K545" s="203" t="s">
        <v>153</v>
      </c>
      <c r="L545" s="47"/>
      <c r="M545" s="208" t="s">
        <v>19</v>
      </c>
      <c r="N545" s="209" t="s">
        <v>46</v>
      </c>
      <c r="O545" s="87"/>
      <c r="P545" s="210">
        <f>O545*H545</f>
        <v>0</v>
      </c>
      <c r="Q545" s="210">
        <v>0</v>
      </c>
      <c r="R545" s="210">
        <f>Q545*H545</f>
        <v>0</v>
      </c>
      <c r="S545" s="210">
        <v>0</v>
      </c>
      <c r="T545" s="211">
        <f>S545*H545</f>
        <v>0</v>
      </c>
      <c r="U545" s="41"/>
      <c r="V545" s="41"/>
      <c r="W545" s="41"/>
      <c r="X545" s="41"/>
      <c r="Y545" s="41"/>
      <c r="Z545" s="41"/>
      <c r="AA545" s="41"/>
      <c r="AB545" s="41"/>
      <c r="AC545" s="41"/>
      <c r="AD545" s="41"/>
      <c r="AE545" s="41"/>
      <c r="AR545" s="212" t="s">
        <v>258</v>
      </c>
      <c r="AT545" s="212" t="s">
        <v>149</v>
      </c>
      <c r="AU545" s="212" t="s">
        <v>84</v>
      </c>
      <c r="AY545" s="20" t="s">
        <v>147</v>
      </c>
      <c r="BE545" s="213">
        <f>IF(N545="základní",J545,0)</f>
        <v>0</v>
      </c>
      <c r="BF545" s="213">
        <f>IF(N545="snížená",J545,0)</f>
        <v>0</v>
      </c>
      <c r="BG545" s="213">
        <f>IF(N545="zákl. přenesená",J545,0)</f>
        <v>0</v>
      </c>
      <c r="BH545" s="213">
        <f>IF(N545="sníž. přenesená",J545,0)</f>
        <v>0</v>
      </c>
      <c r="BI545" s="213">
        <f>IF(N545="nulová",J545,0)</f>
        <v>0</v>
      </c>
      <c r="BJ545" s="20" t="s">
        <v>80</v>
      </c>
      <c r="BK545" s="213">
        <f>ROUND(I545*H545,2)</f>
        <v>0</v>
      </c>
      <c r="BL545" s="20" t="s">
        <v>258</v>
      </c>
      <c r="BM545" s="212" t="s">
        <v>773</v>
      </c>
    </row>
    <row r="546" s="2" customFormat="1">
      <c r="A546" s="41"/>
      <c r="B546" s="42"/>
      <c r="C546" s="43"/>
      <c r="D546" s="214" t="s">
        <v>156</v>
      </c>
      <c r="E546" s="43"/>
      <c r="F546" s="215" t="s">
        <v>774</v>
      </c>
      <c r="G546" s="43"/>
      <c r="H546" s="43"/>
      <c r="I546" s="216"/>
      <c r="J546" s="43"/>
      <c r="K546" s="43"/>
      <c r="L546" s="47"/>
      <c r="M546" s="217"/>
      <c r="N546" s="218"/>
      <c r="O546" s="87"/>
      <c r="P546" s="87"/>
      <c r="Q546" s="87"/>
      <c r="R546" s="87"/>
      <c r="S546" s="87"/>
      <c r="T546" s="88"/>
      <c r="U546" s="41"/>
      <c r="V546" s="41"/>
      <c r="W546" s="41"/>
      <c r="X546" s="41"/>
      <c r="Y546" s="41"/>
      <c r="Z546" s="41"/>
      <c r="AA546" s="41"/>
      <c r="AB546" s="41"/>
      <c r="AC546" s="41"/>
      <c r="AD546" s="41"/>
      <c r="AE546" s="41"/>
      <c r="AT546" s="20" t="s">
        <v>156</v>
      </c>
      <c r="AU546" s="20" t="s">
        <v>84</v>
      </c>
    </row>
    <row r="547" s="12" customFormat="1" ht="22.8" customHeight="1">
      <c r="A547" s="12"/>
      <c r="B547" s="185"/>
      <c r="C547" s="186"/>
      <c r="D547" s="187" t="s">
        <v>74</v>
      </c>
      <c r="E547" s="199" t="s">
        <v>775</v>
      </c>
      <c r="F547" s="199" t="s">
        <v>776</v>
      </c>
      <c r="G547" s="186"/>
      <c r="H547" s="186"/>
      <c r="I547" s="189"/>
      <c r="J547" s="200">
        <f>BK547</f>
        <v>0</v>
      </c>
      <c r="K547" s="186"/>
      <c r="L547" s="191"/>
      <c r="M547" s="192"/>
      <c r="N547" s="193"/>
      <c r="O547" s="193"/>
      <c r="P547" s="194">
        <f>SUM(P548:P549)</f>
        <v>0</v>
      </c>
      <c r="Q547" s="193"/>
      <c r="R547" s="194">
        <f>SUM(R548:R549)</f>
        <v>0</v>
      </c>
      <c r="S547" s="193"/>
      <c r="T547" s="195">
        <f>SUM(T548:T549)</f>
        <v>0</v>
      </c>
      <c r="U547" s="12"/>
      <c r="V547" s="12"/>
      <c r="W547" s="12"/>
      <c r="X547" s="12"/>
      <c r="Y547" s="12"/>
      <c r="Z547" s="12"/>
      <c r="AA547" s="12"/>
      <c r="AB547" s="12"/>
      <c r="AC547" s="12"/>
      <c r="AD547" s="12"/>
      <c r="AE547" s="12"/>
      <c r="AR547" s="196" t="s">
        <v>84</v>
      </c>
      <c r="AT547" s="197" t="s">
        <v>74</v>
      </c>
      <c r="AU547" s="197" t="s">
        <v>80</v>
      </c>
      <c r="AY547" s="196" t="s">
        <v>147</v>
      </c>
      <c r="BK547" s="198">
        <f>SUM(BK548:BK549)</f>
        <v>0</v>
      </c>
    </row>
    <row r="548" s="2" customFormat="1" ht="24.15" customHeight="1">
      <c r="A548" s="41"/>
      <c r="B548" s="42"/>
      <c r="C548" s="201" t="s">
        <v>777</v>
      </c>
      <c r="D548" s="201" t="s">
        <v>149</v>
      </c>
      <c r="E548" s="202" t="s">
        <v>778</v>
      </c>
      <c r="F548" s="203" t="s">
        <v>779</v>
      </c>
      <c r="G548" s="204" t="s">
        <v>194</v>
      </c>
      <c r="H548" s="205">
        <v>1</v>
      </c>
      <c r="I548" s="206"/>
      <c r="J548" s="207">
        <f>ROUND(I548*H548,2)</f>
        <v>0</v>
      </c>
      <c r="K548" s="203" t="s">
        <v>195</v>
      </c>
      <c r="L548" s="47"/>
      <c r="M548" s="208" t="s">
        <v>19</v>
      </c>
      <c r="N548" s="209" t="s">
        <v>46</v>
      </c>
      <c r="O548" s="87"/>
      <c r="P548" s="210">
        <f>O548*H548</f>
        <v>0</v>
      </c>
      <c r="Q548" s="210">
        <v>0</v>
      </c>
      <c r="R548" s="210">
        <f>Q548*H548</f>
        <v>0</v>
      </c>
      <c r="S548" s="210">
        <v>0</v>
      </c>
      <c r="T548" s="211">
        <f>S548*H548</f>
        <v>0</v>
      </c>
      <c r="U548" s="41"/>
      <c r="V548" s="41"/>
      <c r="W548" s="41"/>
      <c r="X548" s="41"/>
      <c r="Y548" s="41"/>
      <c r="Z548" s="41"/>
      <c r="AA548" s="41"/>
      <c r="AB548" s="41"/>
      <c r="AC548" s="41"/>
      <c r="AD548" s="41"/>
      <c r="AE548" s="41"/>
      <c r="AR548" s="212" t="s">
        <v>258</v>
      </c>
      <c r="AT548" s="212" t="s">
        <v>149</v>
      </c>
      <c r="AU548" s="212" t="s">
        <v>84</v>
      </c>
      <c r="AY548" s="20" t="s">
        <v>147</v>
      </c>
      <c r="BE548" s="213">
        <f>IF(N548="základní",J548,0)</f>
        <v>0</v>
      </c>
      <c r="BF548" s="213">
        <f>IF(N548="snížená",J548,0)</f>
        <v>0</v>
      </c>
      <c r="BG548" s="213">
        <f>IF(N548="zákl. přenesená",J548,0)</f>
        <v>0</v>
      </c>
      <c r="BH548" s="213">
        <f>IF(N548="sníž. přenesená",J548,0)</f>
        <v>0</v>
      </c>
      <c r="BI548" s="213">
        <f>IF(N548="nulová",J548,0)</f>
        <v>0</v>
      </c>
      <c r="BJ548" s="20" t="s">
        <v>80</v>
      </c>
      <c r="BK548" s="213">
        <f>ROUND(I548*H548,2)</f>
        <v>0</v>
      </c>
      <c r="BL548" s="20" t="s">
        <v>258</v>
      </c>
      <c r="BM548" s="212" t="s">
        <v>780</v>
      </c>
    </row>
    <row r="549" s="2" customFormat="1" ht="16.5" customHeight="1">
      <c r="A549" s="41"/>
      <c r="B549" s="42"/>
      <c r="C549" s="201" t="s">
        <v>781</v>
      </c>
      <c r="D549" s="201" t="s">
        <v>149</v>
      </c>
      <c r="E549" s="202" t="s">
        <v>782</v>
      </c>
      <c r="F549" s="203" t="s">
        <v>783</v>
      </c>
      <c r="G549" s="204" t="s">
        <v>194</v>
      </c>
      <c r="H549" s="205">
        <v>1</v>
      </c>
      <c r="I549" s="206"/>
      <c r="J549" s="207">
        <f>ROUND(I549*H549,2)</f>
        <v>0</v>
      </c>
      <c r="K549" s="203" t="s">
        <v>195</v>
      </c>
      <c r="L549" s="47"/>
      <c r="M549" s="208" t="s">
        <v>19</v>
      </c>
      <c r="N549" s="209" t="s">
        <v>46</v>
      </c>
      <c r="O549" s="87"/>
      <c r="P549" s="210">
        <f>O549*H549</f>
        <v>0</v>
      </c>
      <c r="Q549" s="210">
        <v>0</v>
      </c>
      <c r="R549" s="210">
        <f>Q549*H549</f>
        <v>0</v>
      </c>
      <c r="S549" s="210">
        <v>0</v>
      </c>
      <c r="T549" s="211">
        <f>S549*H549</f>
        <v>0</v>
      </c>
      <c r="U549" s="41"/>
      <c r="V549" s="41"/>
      <c r="W549" s="41"/>
      <c r="X549" s="41"/>
      <c r="Y549" s="41"/>
      <c r="Z549" s="41"/>
      <c r="AA549" s="41"/>
      <c r="AB549" s="41"/>
      <c r="AC549" s="41"/>
      <c r="AD549" s="41"/>
      <c r="AE549" s="41"/>
      <c r="AR549" s="212" t="s">
        <v>258</v>
      </c>
      <c r="AT549" s="212" t="s">
        <v>149</v>
      </c>
      <c r="AU549" s="212" t="s">
        <v>84</v>
      </c>
      <c r="AY549" s="20" t="s">
        <v>147</v>
      </c>
      <c r="BE549" s="213">
        <f>IF(N549="základní",J549,0)</f>
        <v>0</v>
      </c>
      <c r="BF549" s="213">
        <f>IF(N549="snížená",J549,0)</f>
        <v>0</v>
      </c>
      <c r="BG549" s="213">
        <f>IF(N549="zákl. přenesená",J549,0)</f>
        <v>0</v>
      </c>
      <c r="BH549" s="213">
        <f>IF(N549="sníž. přenesená",J549,0)</f>
        <v>0</v>
      </c>
      <c r="BI549" s="213">
        <f>IF(N549="nulová",J549,0)</f>
        <v>0</v>
      </c>
      <c r="BJ549" s="20" t="s">
        <v>80</v>
      </c>
      <c r="BK549" s="213">
        <f>ROUND(I549*H549,2)</f>
        <v>0</v>
      </c>
      <c r="BL549" s="20" t="s">
        <v>258</v>
      </c>
      <c r="BM549" s="212" t="s">
        <v>784</v>
      </c>
    </row>
    <row r="550" s="12" customFormat="1" ht="22.8" customHeight="1">
      <c r="A550" s="12"/>
      <c r="B550" s="185"/>
      <c r="C550" s="186"/>
      <c r="D550" s="187" t="s">
        <v>74</v>
      </c>
      <c r="E550" s="199" t="s">
        <v>785</v>
      </c>
      <c r="F550" s="199" t="s">
        <v>786</v>
      </c>
      <c r="G550" s="186"/>
      <c r="H550" s="186"/>
      <c r="I550" s="189"/>
      <c r="J550" s="200">
        <f>BK550</f>
        <v>0</v>
      </c>
      <c r="K550" s="186"/>
      <c r="L550" s="191"/>
      <c r="M550" s="192"/>
      <c r="N550" s="193"/>
      <c r="O550" s="193"/>
      <c r="P550" s="194">
        <f>SUM(P551:P564)</f>
        <v>0</v>
      </c>
      <c r="Q550" s="193"/>
      <c r="R550" s="194">
        <f>SUM(R551:R564)</f>
        <v>0.013039100000000001</v>
      </c>
      <c r="S550" s="193"/>
      <c r="T550" s="195">
        <f>SUM(T551:T564)</f>
        <v>0</v>
      </c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R550" s="196" t="s">
        <v>84</v>
      </c>
      <c r="AT550" s="197" t="s">
        <v>74</v>
      </c>
      <c r="AU550" s="197" t="s">
        <v>80</v>
      </c>
      <c r="AY550" s="196" t="s">
        <v>147</v>
      </c>
      <c r="BK550" s="198">
        <f>SUM(BK551:BK564)</f>
        <v>0</v>
      </c>
    </row>
    <row r="551" s="2" customFormat="1" ht="24.15" customHeight="1">
      <c r="A551" s="41"/>
      <c r="B551" s="42"/>
      <c r="C551" s="201" t="s">
        <v>787</v>
      </c>
      <c r="D551" s="201" t="s">
        <v>149</v>
      </c>
      <c r="E551" s="202" t="s">
        <v>788</v>
      </c>
      <c r="F551" s="203" t="s">
        <v>789</v>
      </c>
      <c r="G551" s="204" t="s">
        <v>152</v>
      </c>
      <c r="H551" s="205">
        <v>10.775</v>
      </c>
      <c r="I551" s="206"/>
      <c r="J551" s="207">
        <f>ROUND(I551*H551,2)</f>
        <v>0</v>
      </c>
      <c r="K551" s="203" t="s">
        <v>153</v>
      </c>
      <c r="L551" s="47"/>
      <c r="M551" s="208" t="s">
        <v>19</v>
      </c>
      <c r="N551" s="209" t="s">
        <v>46</v>
      </c>
      <c r="O551" s="87"/>
      <c r="P551" s="210">
        <f>O551*H551</f>
        <v>0</v>
      </c>
      <c r="Q551" s="210">
        <v>0.00032000000000000003</v>
      </c>
      <c r="R551" s="210">
        <f>Q551*H551</f>
        <v>0.0034480000000000005</v>
      </c>
      <c r="S551" s="210">
        <v>0</v>
      </c>
      <c r="T551" s="211">
        <f>S551*H551</f>
        <v>0</v>
      </c>
      <c r="U551" s="41"/>
      <c r="V551" s="41"/>
      <c r="W551" s="41"/>
      <c r="X551" s="41"/>
      <c r="Y551" s="41"/>
      <c r="Z551" s="41"/>
      <c r="AA551" s="41"/>
      <c r="AB551" s="41"/>
      <c r="AC551" s="41"/>
      <c r="AD551" s="41"/>
      <c r="AE551" s="41"/>
      <c r="AR551" s="212" t="s">
        <v>258</v>
      </c>
      <c r="AT551" s="212" t="s">
        <v>149</v>
      </c>
      <c r="AU551" s="212" t="s">
        <v>84</v>
      </c>
      <c r="AY551" s="20" t="s">
        <v>147</v>
      </c>
      <c r="BE551" s="213">
        <f>IF(N551="základní",J551,0)</f>
        <v>0</v>
      </c>
      <c r="BF551" s="213">
        <f>IF(N551="snížená",J551,0)</f>
        <v>0</v>
      </c>
      <c r="BG551" s="213">
        <f>IF(N551="zákl. přenesená",J551,0)</f>
        <v>0</v>
      </c>
      <c r="BH551" s="213">
        <f>IF(N551="sníž. přenesená",J551,0)</f>
        <v>0</v>
      </c>
      <c r="BI551" s="213">
        <f>IF(N551="nulová",J551,0)</f>
        <v>0</v>
      </c>
      <c r="BJ551" s="20" t="s">
        <v>80</v>
      </c>
      <c r="BK551" s="213">
        <f>ROUND(I551*H551,2)</f>
        <v>0</v>
      </c>
      <c r="BL551" s="20" t="s">
        <v>258</v>
      </c>
      <c r="BM551" s="212" t="s">
        <v>790</v>
      </c>
    </row>
    <row r="552" s="2" customFormat="1">
      <c r="A552" s="41"/>
      <c r="B552" s="42"/>
      <c r="C552" s="43"/>
      <c r="D552" s="214" t="s">
        <v>156</v>
      </c>
      <c r="E552" s="43"/>
      <c r="F552" s="215" t="s">
        <v>791</v>
      </c>
      <c r="G552" s="43"/>
      <c r="H552" s="43"/>
      <c r="I552" s="216"/>
      <c r="J552" s="43"/>
      <c r="K552" s="43"/>
      <c r="L552" s="47"/>
      <c r="M552" s="217"/>
      <c r="N552" s="218"/>
      <c r="O552" s="87"/>
      <c r="P552" s="87"/>
      <c r="Q552" s="87"/>
      <c r="R552" s="87"/>
      <c r="S552" s="87"/>
      <c r="T552" s="88"/>
      <c r="U552" s="41"/>
      <c r="V552" s="41"/>
      <c r="W552" s="41"/>
      <c r="X552" s="41"/>
      <c r="Y552" s="41"/>
      <c r="Z552" s="41"/>
      <c r="AA552" s="41"/>
      <c r="AB552" s="41"/>
      <c r="AC552" s="41"/>
      <c r="AD552" s="41"/>
      <c r="AE552" s="41"/>
      <c r="AT552" s="20" t="s">
        <v>156</v>
      </c>
      <c r="AU552" s="20" t="s">
        <v>84</v>
      </c>
    </row>
    <row r="553" s="2" customFormat="1" ht="24.15" customHeight="1">
      <c r="A553" s="41"/>
      <c r="B553" s="42"/>
      <c r="C553" s="201" t="s">
        <v>792</v>
      </c>
      <c r="D553" s="201" t="s">
        <v>149</v>
      </c>
      <c r="E553" s="202" t="s">
        <v>793</v>
      </c>
      <c r="F553" s="203" t="s">
        <v>794</v>
      </c>
      <c r="G553" s="204" t="s">
        <v>152</v>
      </c>
      <c r="H553" s="205">
        <v>10.775</v>
      </c>
      <c r="I553" s="206"/>
      <c r="J553" s="207">
        <f>ROUND(I553*H553,2)</f>
        <v>0</v>
      </c>
      <c r="K553" s="203" t="s">
        <v>153</v>
      </c>
      <c r="L553" s="47"/>
      <c r="M553" s="208" t="s">
        <v>19</v>
      </c>
      <c r="N553" s="209" t="s">
        <v>46</v>
      </c>
      <c r="O553" s="87"/>
      <c r="P553" s="210">
        <f>O553*H553</f>
        <v>0</v>
      </c>
      <c r="Q553" s="210">
        <v>0.00062</v>
      </c>
      <c r="R553" s="210">
        <f>Q553*H553</f>
        <v>0.0066804999999999998</v>
      </c>
      <c r="S553" s="210">
        <v>0</v>
      </c>
      <c r="T553" s="211">
        <f>S553*H553</f>
        <v>0</v>
      </c>
      <c r="U553" s="41"/>
      <c r="V553" s="41"/>
      <c r="W553" s="41"/>
      <c r="X553" s="41"/>
      <c r="Y553" s="41"/>
      <c r="Z553" s="41"/>
      <c r="AA553" s="41"/>
      <c r="AB553" s="41"/>
      <c r="AC553" s="41"/>
      <c r="AD553" s="41"/>
      <c r="AE553" s="41"/>
      <c r="AR553" s="212" t="s">
        <v>258</v>
      </c>
      <c r="AT553" s="212" t="s">
        <v>149</v>
      </c>
      <c r="AU553" s="212" t="s">
        <v>84</v>
      </c>
      <c r="AY553" s="20" t="s">
        <v>147</v>
      </c>
      <c r="BE553" s="213">
        <f>IF(N553="základní",J553,0)</f>
        <v>0</v>
      </c>
      <c r="BF553" s="213">
        <f>IF(N553="snížená",J553,0)</f>
        <v>0</v>
      </c>
      <c r="BG553" s="213">
        <f>IF(N553="zákl. přenesená",J553,0)</f>
        <v>0</v>
      </c>
      <c r="BH553" s="213">
        <f>IF(N553="sníž. přenesená",J553,0)</f>
        <v>0</v>
      </c>
      <c r="BI553" s="213">
        <f>IF(N553="nulová",J553,0)</f>
        <v>0</v>
      </c>
      <c r="BJ553" s="20" t="s">
        <v>80</v>
      </c>
      <c r="BK553" s="213">
        <f>ROUND(I553*H553,2)</f>
        <v>0</v>
      </c>
      <c r="BL553" s="20" t="s">
        <v>258</v>
      </c>
      <c r="BM553" s="212" t="s">
        <v>795</v>
      </c>
    </row>
    <row r="554" s="2" customFormat="1">
      <c r="A554" s="41"/>
      <c r="B554" s="42"/>
      <c r="C554" s="43"/>
      <c r="D554" s="214" t="s">
        <v>156</v>
      </c>
      <c r="E554" s="43"/>
      <c r="F554" s="215" t="s">
        <v>796</v>
      </c>
      <c r="G554" s="43"/>
      <c r="H554" s="43"/>
      <c r="I554" s="216"/>
      <c r="J554" s="43"/>
      <c r="K554" s="43"/>
      <c r="L554" s="47"/>
      <c r="M554" s="217"/>
      <c r="N554" s="218"/>
      <c r="O554" s="87"/>
      <c r="P554" s="87"/>
      <c r="Q554" s="87"/>
      <c r="R554" s="87"/>
      <c r="S554" s="87"/>
      <c r="T554" s="88"/>
      <c r="U554" s="41"/>
      <c r="V554" s="41"/>
      <c r="W554" s="41"/>
      <c r="X554" s="41"/>
      <c r="Y554" s="41"/>
      <c r="Z554" s="41"/>
      <c r="AA554" s="41"/>
      <c r="AB554" s="41"/>
      <c r="AC554" s="41"/>
      <c r="AD554" s="41"/>
      <c r="AE554" s="41"/>
      <c r="AT554" s="20" t="s">
        <v>156</v>
      </c>
      <c r="AU554" s="20" t="s">
        <v>84</v>
      </c>
    </row>
    <row r="555" s="13" customFormat="1">
      <c r="A555" s="13"/>
      <c r="B555" s="219"/>
      <c r="C555" s="220"/>
      <c r="D555" s="221" t="s">
        <v>158</v>
      </c>
      <c r="E555" s="222" t="s">
        <v>19</v>
      </c>
      <c r="F555" s="223" t="s">
        <v>797</v>
      </c>
      <c r="G555" s="220"/>
      <c r="H555" s="222" t="s">
        <v>19</v>
      </c>
      <c r="I555" s="224"/>
      <c r="J555" s="220"/>
      <c r="K555" s="220"/>
      <c r="L555" s="225"/>
      <c r="M555" s="226"/>
      <c r="N555" s="227"/>
      <c r="O555" s="227"/>
      <c r="P555" s="227"/>
      <c r="Q555" s="227"/>
      <c r="R555" s="227"/>
      <c r="S555" s="227"/>
      <c r="T555" s="228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29" t="s">
        <v>158</v>
      </c>
      <c r="AU555" s="229" t="s">
        <v>84</v>
      </c>
      <c r="AV555" s="13" t="s">
        <v>80</v>
      </c>
      <c r="AW555" s="13" t="s">
        <v>36</v>
      </c>
      <c r="AX555" s="13" t="s">
        <v>75</v>
      </c>
      <c r="AY555" s="229" t="s">
        <v>147</v>
      </c>
    </row>
    <row r="556" s="14" customFormat="1">
      <c r="A556" s="14"/>
      <c r="B556" s="230"/>
      <c r="C556" s="231"/>
      <c r="D556" s="221" t="s">
        <v>158</v>
      </c>
      <c r="E556" s="232" t="s">
        <v>19</v>
      </c>
      <c r="F556" s="233" t="s">
        <v>798</v>
      </c>
      <c r="G556" s="231"/>
      <c r="H556" s="234">
        <v>10.775</v>
      </c>
      <c r="I556" s="235"/>
      <c r="J556" s="231"/>
      <c r="K556" s="231"/>
      <c r="L556" s="236"/>
      <c r="M556" s="237"/>
      <c r="N556" s="238"/>
      <c r="O556" s="238"/>
      <c r="P556" s="238"/>
      <c r="Q556" s="238"/>
      <c r="R556" s="238"/>
      <c r="S556" s="238"/>
      <c r="T556" s="239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40" t="s">
        <v>158</v>
      </c>
      <c r="AU556" s="240" t="s">
        <v>84</v>
      </c>
      <c r="AV556" s="14" t="s">
        <v>84</v>
      </c>
      <c r="AW556" s="14" t="s">
        <v>36</v>
      </c>
      <c r="AX556" s="14" t="s">
        <v>75</v>
      </c>
      <c r="AY556" s="240" t="s">
        <v>147</v>
      </c>
    </row>
    <row r="557" s="15" customFormat="1">
      <c r="A557" s="15"/>
      <c r="B557" s="241"/>
      <c r="C557" s="242"/>
      <c r="D557" s="221" t="s">
        <v>158</v>
      </c>
      <c r="E557" s="243" t="s">
        <v>19</v>
      </c>
      <c r="F557" s="244" t="s">
        <v>161</v>
      </c>
      <c r="G557" s="242"/>
      <c r="H557" s="245">
        <v>10.775</v>
      </c>
      <c r="I557" s="246"/>
      <c r="J557" s="242"/>
      <c r="K557" s="242"/>
      <c r="L557" s="247"/>
      <c r="M557" s="248"/>
      <c r="N557" s="249"/>
      <c r="O557" s="249"/>
      <c r="P557" s="249"/>
      <c r="Q557" s="249"/>
      <c r="R557" s="249"/>
      <c r="S557" s="249"/>
      <c r="T557" s="250"/>
      <c r="U557" s="15"/>
      <c r="V557" s="15"/>
      <c r="W557" s="15"/>
      <c r="X557" s="15"/>
      <c r="Y557" s="15"/>
      <c r="Z557" s="15"/>
      <c r="AA557" s="15"/>
      <c r="AB557" s="15"/>
      <c r="AC557" s="15"/>
      <c r="AD557" s="15"/>
      <c r="AE557" s="15"/>
      <c r="AT557" s="251" t="s">
        <v>158</v>
      </c>
      <c r="AU557" s="251" t="s">
        <v>84</v>
      </c>
      <c r="AV557" s="15" t="s">
        <v>154</v>
      </c>
      <c r="AW557" s="15" t="s">
        <v>36</v>
      </c>
      <c r="AX557" s="15" t="s">
        <v>80</v>
      </c>
      <c r="AY557" s="251" t="s">
        <v>147</v>
      </c>
    </row>
    <row r="558" s="2" customFormat="1" ht="16.5" customHeight="1">
      <c r="A558" s="41"/>
      <c r="B558" s="42"/>
      <c r="C558" s="201" t="s">
        <v>799</v>
      </c>
      <c r="D558" s="201" t="s">
        <v>149</v>
      </c>
      <c r="E558" s="202" t="s">
        <v>800</v>
      </c>
      <c r="F558" s="203" t="s">
        <v>801</v>
      </c>
      <c r="G558" s="204" t="s">
        <v>152</v>
      </c>
      <c r="H558" s="205">
        <v>4.6200000000000001</v>
      </c>
      <c r="I558" s="206"/>
      <c r="J558" s="207">
        <f>ROUND(I558*H558,2)</f>
        <v>0</v>
      </c>
      <c r="K558" s="203" t="s">
        <v>153</v>
      </c>
      <c r="L558" s="47"/>
      <c r="M558" s="208" t="s">
        <v>19</v>
      </c>
      <c r="N558" s="209" t="s">
        <v>46</v>
      </c>
      <c r="O558" s="87"/>
      <c r="P558" s="210">
        <f>O558*H558</f>
        <v>0</v>
      </c>
      <c r="Q558" s="210">
        <v>0.00025000000000000001</v>
      </c>
      <c r="R558" s="210">
        <f>Q558*H558</f>
        <v>0.001155</v>
      </c>
      <c r="S558" s="210">
        <v>0</v>
      </c>
      <c r="T558" s="211">
        <f>S558*H558</f>
        <v>0</v>
      </c>
      <c r="U558" s="41"/>
      <c r="V558" s="41"/>
      <c r="W558" s="41"/>
      <c r="X558" s="41"/>
      <c r="Y558" s="41"/>
      <c r="Z558" s="41"/>
      <c r="AA558" s="41"/>
      <c r="AB558" s="41"/>
      <c r="AC558" s="41"/>
      <c r="AD558" s="41"/>
      <c r="AE558" s="41"/>
      <c r="AR558" s="212" t="s">
        <v>258</v>
      </c>
      <c r="AT558" s="212" t="s">
        <v>149</v>
      </c>
      <c r="AU558" s="212" t="s">
        <v>84</v>
      </c>
      <c r="AY558" s="20" t="s">
        <v>147</v>
      </c>
      <c r="BE558" s="213">
        <f>IF(N558="základní",J558,0)</f>
        <v>0</v>
      </c>
      <c r="BF558" s="213">
        <f>IF(N558="snížená",J558,0)</f>
        <v>0</v>
      </c>
      <c r="BG558" s="213">
        <f>IF(N558="zákl. přenesená",J558,0)</f>
        <v>0</v>
      </c>
      <c r="BH558" s="213">
        <f>IF(N558="sníž. přenesená",J558,0)</f>
        <v>0</v>
      </c>
      <c r="BI558" s="213">
        <f>IF(N558="nulová",J558,0)</f>
        <v>0</v>
      </c>
      <c r="BJ558" s="20" t="s">
        <v>80</v>
      </c>
      <c r="BK558" s="213">
        <f>ROUND(I558*H558,2)</f>
        <v>0</v>
      </c>
      <c r="BL558" s="20" t="s">
        <v>258</v>
      </c>
      <c r="BM558" s="212" t="s">
        <v>802</v>
      </c>
    </row>
    <row r="559" s="2" customFormat="1">
      <c r="A559" s="41"/>
      <c r="B559" s="42"/>
      <c r="C559" s="43"/>
      <c r="D559" s="214" t="s">
        <v>156</v>
      </c>
      <c r="E559" s="43"/>
      <c r="F559" s="215" t="s">
        <v>803</v>
      </c>
      <c r="G559" s="43"/>
      <c r="H559" s="43"/>
      <c r="I559" s="216"/>
      <c r="J559" s="43"/>
      <c r="K559" s="43"/>
      <c r="L559" s="47"/>
      <c r="M559" s="217"/>
      <c r="N559" s="218"/>
      <c r="O559" s="87"/>
      <c r="P559" s="87"/>
      <c r="Q559" s="87"/>
      <c r="R559" s="87"/>
      <c r="S559" s="87"/>
      <c r="T559" s="88"/>
      <c r="U559" s="41"/>
      <c r="V559" s="41"/>
      <c r="W559" s="41"/>
      <c r="X559" s="41"/>
      <c r="Y559" s="41"/>
      <c r="Z559" s="41"/>
      <c r="AA559" s="41"/>
      <c r="AB559" s="41"/>
      <c r="AC559" s="41"/>
      <c r="AD559" s="41"/>
      <c r="AE559" s="41"/>
      <c r="AT559" s="20" t="s">
        <v>156</v>
      </c>
      <c r="AU559" s="20" t="s">
        <v>84</v>
      </c>
    </row>
    <row r="560" s="2" customFormat="1" ht="16.5" customHeight="1">
      <c r="A560" s="41"/>
      <c r="B560" s="42"/>
      <c r="C560" s="201" t="s">
        <v>804</v>
      </c>
      <c r="D560" s="201" t="s">
        <v>149</v>
      </c>
      <c r="E560" s="202" t="s">
        <v>805</v>
      </c>
      <c r="F560" s="203" t="s">
        <v>806</v>
      </c>
      <c r="G560" s="204" t="s">
        <v>152</v>
      </c>
      <c r="H560" s="205">
        <v>4.6200000000000001</v>
      </c>
      <c r="I560" s="206"/>
      <c r="J560" s="207">
        <f>ROUND(I560*H560,2)</f>
        <v>0</v>
      </c>
      <c r="K560" s="203" t="s">
        <v>153</v>
      </c>
      <c r="L560" s="47"/>
      <c r="M560" s="208" t="s">
        <v>19</v>
      </c>
      <c r="N560" s="209" t="s">
        <v>46</v>
      </c>
      <c r="O560" s="87"/>
      <c r="P560" s="210">
        <f>O560*H560</f>
        <v>0</v>
      </c>
      <c r="Q560" s="210">
        <v>0.00038000000000000002</v>
      </c>
      <c r="R560" s="210">
        <f>Q560*H560</f>
        <v>0.0017556000000000002</v>
      </c>
      <c r="S560" s="210">
        <v>0</v>
      </c>
      <c r="T560" s="211">
        <f>S560*H560</f>
        <v>0</v>
      </c>
      <c r="U560" s="41"/>
      <c r="V560" s="41"/>
      <c r="W560" s="41"/>
      <c r="X560" s="41"/>
      <c r="Y560" s="41"/>
      <c r="Z560" s="41"/>
      <c r="AA560" s="41"/>
      <c r="AB560" s="41"/>
      <c r="AC560" s="41"/>
      <c r="AD560" s="41"/>
      <c r="AE560" s="41"/>
      <c r="AR560" s="212" t="s">
        <v>258</v>
      </c>
      <c r="AT560" s="212" t="s">
        <v>149</v>
      </c>
      <c r="AU560" s="212" t="s">
        <v>84</v>
      </c>
      <c r="AY560" s="20" t="s">
        <v>147</v>
      </c>
      <c r="BE560" s="213">
        <f>IF(N560="základní",J560,0)</f>
        <v>0</v>
      </c>
      <c r="BF560" s="213">
        <f>IF(N560="snížená",J560,0)</f>
        <v>0</v>
      </c>
      <c r="BG560" s="213">
        <f>IF(N560="zákl. přenesená",J560,0)</f>
        <v>0</v>
      </c>
      <c r="BH560" s="213">
        <f>IF(N560="sníž. přenesená",J560,0)</f>
        <v>0</v>
      </c>
      <c r="BI560" s="213">
        <f>IF(N560="nulová",J560,0)</f>
        <v>0</v>
      </c>
      <c r="BJ560" s="20" t="s">
        <v>80</v>
      </c>
      <c r="BK560" s="213">
        <f>ROUND(I560*H560,2)</f>
        <v>0</v>
      </c>
      <c r="BL560" s="20" t="s">
        <v>258</v>
      </c>
      <c r="BM560" s="212" t="s">
        <v>807</v>
      </c>
    </row>
    <row r="561" s="2" customFormat="1">
      <c r="A561" s="41"/>
      <c r="B561" s="42"/>
      <c r="C561" s="43"/>
      <c r="D561" s="214" t="s">
        <v>156</v>
      </c>
      <c r="E561" s="43"/>
      <c r="F561" s="215" t="s">
        <v>808</v>
      </c>
      <c r="G561" s="43"/>
      <c r="H561" s="43"/>
      <c r="I561" s="216"/>
      <c r="J561" s="43"/>
      <c r="K561" s="43"/>
      <c r="L561" s="47"/>
      <c r="M561" s="217"/>
      <c r="N561" s="218"/>
      <c r="O561" s="87"/>
      <c r="P561" s="87"/>
      <c r="Q561" s="87"/>
      <c r="R561" s="87"/>
      <c r="S561" s="87"/>
      <c r="T561" s="88"/>
      <c r="U561" s="41"/>
      <c r="V561" s="41"/>
      <c r="W561" s="41"/>
      <c r="X561" s="41"/>
      <c r="Y561" s="41"/>
      <c r="Z561" s="41"/>
      <c r="AA561" s="41"/>
      <c r="AB561" s="41"/>
      <c r="AC561" s="41"/>
      <c r="AD561" s="41"/>
      <c r="AE561" s="41"/>
      <c r="AT561" s="20" t="s">
        <v>156</v>
      </c>
      <c r="AU561" s="20" t="s">
        <v>84</v>
      </c>
    </row>
    <row r="562" s="13" customFormat="1">
      <c r="A562" s="13"/>
      <c r="B562" s="219"/>
      <c r="C562" s="220"/>
      <c r="D562" s="221" t="s">
        <v>158</v>
      </c>
      <c r="E562" s="222" t="s">
        <v>19</v>
      </c>
      <c r="F562" s="223" t="s">
        <v>809</v>
      </c>
      <c r="G562" s="220"/>
      <c r="H562" s="222" t="s">
        <v>19</v>
      </c>
      <c r="I562" s="224"/>
      <c r="J562" s="220"/>
      <c r="K562" s="220"/>
      <c r="L562" s="225"/>
      <c r="M562" s="226"/>
      <c r="N562" s="227"/>
      <c r="O562" s="227"/>
      <c r="P562" s="227"/>
      <c r="Q562" s="227"/>
      <c r="R562" s="227"/>
      <c r="S562" s="227"/>
      <c r="T562" s="228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29" t="s">
        <v>158</v>
      </c>
      <c r="AU562" s="229" t="s">
        <v>84</v>
      </c>
      <c r="AV562" s="13" t="s">
        <v>80</v>
      </c>
      <c r="AW562" s="13" t="s">
        <v>36</v>
      </c>
      <c r="AX562" s="13" t="s">
        <v>75</v>
      </c>
      <c r="AY562" s="229" t="s">
        <v>147</v>
      </c>
    </row>
    <row r="563" s="14" customFormat="1">
      <c r="A563" s="14"/>
      <c r="B563" s="230"/>
      <c r="C563" s="231"/>
      <c r="D563" s="221" t="s">
        <v>158</v>
      </c>
      <c r="E563" s="232" t="s">
        <v>19</v>
      </c>
      <c r="F563" s="233" t="s">
        <v>545</v>
      </c>
      <c r="G563" s="231"/>
      <c r="H563" s="234">
        <v>4.6200000000000001</v>
      </c>
      <c r="I563" s="235"/>
      <c r="J563" s="231"/>
      <c r="K563" s="231"/>
      <c r="L563" s="236"/>
      <c r="M563" s="237"/>
      <c r="N563" s="238"/>
      <c r="O563" s="238"/>
      <c r="P563" s="238"/>
      <c r="Q563" s="238"/>
      <c r="R563" s="238"/>
      <c r="S563" s="238"/>
      <c r="T563" s="239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40" t="s">
        <v>158</v>
      </c>
      <c r="AU563" s="240" t="s">
        <v>84</v>
      </c>
      <c r="AV563" s="14" t="s">
        <v>84</v>
      </c>
      <c r="AW563" s="14" t="s">
        <v>36</v>
      </c>
      <c r="AX563" s="14" t="s">
        <v>75</v>
      </c>
      <c r="AY563" s="240" t="s">
        <v>147</v>
      </c>
    </row>
    <row r="564" s="15" customFormat="1">
      <c r="A564" s="15"/>
      <c r="B564" s="241"/>
      <c r="C564" s="242"/>
      <c r="D564" s="221" t="s">
        <v>158</v>
      </c>
      <c r="E564" s="243" t="s">
        <v>19</v>
      </c>
      <c r="F564" s="244" t="s">
        <v>161</v>
      </c>
      <c r="G564" s="242"/>
      <c r="H564" s="245">
        <v>4.6200000000000001</v>
      </c>
      <c r="I564" s="246"/>
      <c r="J564" s="242"/>
      <c r="K564" s="242"/>
      <c r="L564" s="247"/>
      <c r="M564" s="248"/>
      <c r="N564" s="249"/>
      <c r="O564" s="249"/>
      <c r="P564" s="249"/>
      <c r="Q564" s="249"/>
      <c r="R564" s="249"/>
      <c r="S564" s="249"/>
      <c r="T564" s="250"/>
      <c r="U564" s="15"/>
      <c r="V564" s="15"/>
      <c r="W564" s="15"/>
      <c r="X564" s="15"/>
      <c r="Y564" s="15"/>
      <c r="Z564" s="15"/>
      <c r="AA564" s="15"/>
      <c r="AB564" s="15"/>
      <c r="AC564" s="15"/>
      <c r="AD564" s="15"/>
      <c r="AE564" s="15"/>
      <c r="AT564" s="251" t="s">
        <v>158</v>
      </c>
      <c r="AU564" s="251" t="s">
        <v>84</v>
      </c>
      <c r="AV564" s="15" t="s">
        <v>154</v>
      </c>
      <c r="AW564" s="15" t="s">
        <v>36</v>
      </c>
      <c r="AX564" s="15" t="s">
        <v>80</v>
      </c>
      <c r="AY564" s="251" t="s">
        <v>147</v>
      </c>
    </row>
    <row r="565" s="12" customFormat="1" ht="22.8" customHeight="1">
      <c r="A565" s="12"/>
      <c r="B565" s="185"/>
      <c r="C565" s="186"/>
      <c r="D565" s="187" t="s">
        <v>74</v>
      </c>
      <c r="E565" s="199" t="s">
        <v>810</v>
      </c>
      <c r="F565" s="199" t="s">
        <v>811</v>
      </c>
      <c r="G565" s="186"/>
      <c r="H565" s="186"/>
      <c r="I565" s="189"/>
      <c r="J565" s="200">
        <f>BK565</f>
        <v>0</v>
      </c>
      <c r="K565" s="186"/>
      <c r="L565" s="191"/>
      <c r="M565" s="192"/>
      <c r="N565" s="193"/>
      <c r="O565" s="193"/>
      <c r="P565" s="194">
        <f>SUM(P566:P575)</f>
        <v>0</v>
      </c>
      <c r="Q565" s="193"/>
      <c r="R565" s="194">
        <f>SUM(R566:R575)</f>
        <v>0.0045674000000000001</v>
      </c>
      <c r="S565" s="193"/>
      <c r="T565" s="195">
        <f>SUM(T566:T575)</f>
        <v>0</v>
      </c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R565" s="196" t="s">
        <v>84</v>
      </c>
      <c r="AT565" s="197" t="s">
        <v>74</v>
      </c>
      <c r="AU565" s="197" t="s">
        <v>80</v>
      </c>
      <c r="AY565" s="196" t="s">
        <v>147</v>
      </c>
      <c r="BK565" s="198">
        <f>SUM(BK566:BK575)</f>
        <v>0</v>
      </c>
    </row>
    <row r="566" s="2" customFormat="1" ht="16.5" customHeight="1">
      <c r="A566" s="41"/>
      <c r="B566" s="42"/>
      <c r="C566" s="201" t="s">
        <v>812</v>
      </c>
      <c r="D566" s="201" t="s">
        <v>149</v>
      </c>
      <c r="E566" s="202" t="s">
        <v>813</v>
      </c>
      <c r="F566" s="203" t="s">
        <v>814</v>
      </c>
      <c r="G566" s="204" t="s">
        <v>152</v>
      </c>
      <c r="H566" s="205">
        <v>11.140000000000001</v>
      </c>
      <c r="I566" s="206"/>
      <c r="J566" s="207">
        <f>ROUND(I566*H566,2)</f>
        <v>0</v>
      </c>
      <c r="K566" s="203" t="s">
        <v>153</v>
      </c>
      <c r="L566" s="47"/>
      <c r="M566" s="208" t="s">
        <v>19</v>
      </c>
      <c r="N566" s="209" t="s">
        <v>46</v>
      </c>
      <c r="O566" s="87"/>
      <c r="P566" s="210">
        <f>O566*H566</f>
        <v>0</v>
      </c>
      <c r="Q566" s="210">
        <v>0.00012</v>
      </c>
      <c r="R566" s="210">
        <f>Q566*H566</f>
        <v>0.0013368000000000002</v>
      </c>
      <c r="S566" s="210">
        <v>0</v>
      </c>
      <c r="T566" s="211">
        <f>S566*H566</f>
        <v>0</v>
      </c>
      <c r="U566" s="41"/>
      <c r="V566" s="41"/>
      <c r="W566" s="41"/>
      <c r="X566" s="41"/>
      <c r="Y566" s="41"/>
      <c r="Z566" s="41"/>
      <c r="AA566" s="41"/>
      <c r="AB566" s="41"/>
      <c r="AC566" s="41"/>
      <c r="AD566" s="41"/>
      <c r="AE566" s="41"/>
      <c r="AR566" s="212" t="s">
        <v>258</v>
      </c>
      <c r="AT566" s="212" t="s">
        <v>149</v>
      </c>
      <c r="AU566" s="212" t="s">
        <v>84</v>
      </c>
      <c r="AY566" s="20" t="s">
        <v>147</v>
      </c>
      <c r="BE566" s="213">
        <f>IF(N566="základní",J566,0)</f>
        <v>0</v>
      </c>
      <c r="BF566" s="213">
        <f>IF(N566="snížená",J566,0)</f>
        <v>0</v>
      </c>
      <c r="BG566" s="213">
        <f>IF(N566="zákl. přenesená",J566,0)</f>
        <v>0</v>
      </c>
      <c r="BH566" s="213">
        <f>IF(N566="sníž. přenesená",J566,0)</f>
        <v>0</v>
      </c>
      <c r="BI566" s="213">
        <f>IF(N566="nulová",J566,0)</f>
        <v>0</v>
      </c>
      <c r="BJ566" s="20" t="s">
        <v>80</v>
      </c>
      <c r="BK566" s="213">
        <f>ROUND(I566*H566,2)</f>
        <v>0</v>
      </c>
      <c r="BL566" s="20" t="s">
        <v>258</v>
      </c>
      <c r="BM566" s="212" t="s">
        <v>815</v>
      </c>
    </row>
    <row r="567" s="2" customFormat="1">
      <c r="A567" s="41"/>
      <c r="B567" s="42"/>
      <c r="C567" s="43"/>
      <c r="D567" s="214" t="s">
        <v>156</v>
      </c>
      <c r="E567" s="43"/>
      <c r="F567" s="215" t="s">
        <v>816</v>
      </c>
      <c r="G567" s="43"/>
      <c r="H567" s="43"/>
      <c r="I567" s="216"/>
      <c r="J567" s="43"/>
      <c r="K567" s="43"/>
      <c r="L567" s="47"/>
      <c r="M567" s="217"/>
      <c r="N567" s="218"/>
      <c r="O567" s="87"/>
      <c r="P567" s="87"/>
      <c r="Q567" s="87"/>
      <c r="R567" s="87"/>
      <c r="S567" s="87"/>
      <c r="T567" s="88"/>
      <c r="U567" s="41"/>
      <c r="V567" s="41"/>
      <c r="W567" s="41"/>
      <c r="X567" s="41"/>
      <c r="Y567" s="41"/>
      <c r="Z567" s="41"/>
      <c r="AA567" s="41"/>
      <c r="AB567" s="41"/>
      <c r="AC567" s="41"/>
      <c r="AD567" s="41"/>
      <c r="AE567" s="41"/>
      <c r="AT567" s="20" t="s">
        <v>156</v>
      </c>
      <c r="AU567" s="20" t="s">
        <v>84</v>
      </c>
    </row>
    <row r="568" s="2" customFormat="1" ht="24.15" customHeight="1">
      <c r="A568" s="41"/>
      <c r="B568" s="42"/>
      <c r="C568" s="201" t="s">
        <v>817</v>
      </c>
      <c r="D568" s="201" t="s">
        <v>149</v>
      </c>
      <c r="E568" s="202" t="s">
        <v>818</v>
      </c>
      <c r="F568" s="203" t="s">
        <v>819</v>
      </c>
      <c r="G568" s="204" t="s">
        <v>152</v>
      </c>
      <c r="H568" s="205">
        <v>11.140000000000001</v>
      </c>
      <c r="I568" s="206"/>
      <c r="J568" s="207">
        <f>ROUND(I568*H568,2)</f>
        <v>0</v>
      </c>
      <c r="K568" s="203" t="s">
        <v>153</v>
      </c>
      <c r="L568" s="47"/>
      <c r="M568" s="208" t="s">
        <v>19</v>
      </c>
      <c r="N568" s="209" t="s">
        <v>46</v>
      </c>
      <c r="O568" s="87"/>
      <c r="P568" s="210">
        <f>O568*H568</f>
        <v>0</v>
      </c>
      <c r="Q568" s="210">
        <v>0.00029</v>
      </c>
      <c r="R568" s="210">
        <f>Q568*H568</f>
        <v>0.0032306000000000001</v>
      </c>
      <c r="S568" s="210">
        <v>0</v>
      </c>
      <c r="T568" s="211">
        <f>S568*H568</f>
        <v>0</v>
      </c>
      <c r="U568" s="41"/>
      <c r="V568" s="41"/>
      <c r="W568" s="41"/>
      <c r="X568" s="41"/>
      <c r="Y568" s="41"/>
      <c r="Z568" s="41"/>
      <c r="AA568" s="41"/>
      <c r="AB568" s="41"/>
      <c r="AC568" s="41"/>
      <c r="AD568" s="41"/>
      <c r="AE568" s="41"/>
      <c r="AR568" s="212" t="s">
        <v>258</v>
      </c>
      <c r="AT568" s="212" t="s">
        <v>149</v>
      </c>
      <c r="AU568" s="212" t="s">
        <v>84</v>
      </c>
      <c r="AY568" s="20" t="s">
        <v>147</v>
      </c>
      <c r="BE568" s="213">
        <f>IF(N568="základní",J568,0)</f>
        <v>0</v>
      </c>
      <c r="BF568" s="213">
        <f>IF(N568="snížená",J568,0)</f>
        <v>0</v>
      </c>
      <c r="BG568" s="213">
        <f>IF(N568="zákl. přenesená",J568,0)</f>
        <v>0</v>
      </c>
      <c r="BH568" s="213">
        <f>IF(N568="sníž. přenesená",J568,0)</f>
        <v>0</v>
      </c>
      <c r="BI568" s="213">
        <f>IF(N568="nulová",J568,0)</f>
        <v>0</v>
      </c>
      <c r="BJ568" s="20" t="s">
        <v>80</v>
      </c>
      <c r="BK568" s="213">
        <f>ROUND(I568*H568,2)</f>
        <v>0</v>
      </c>
      <c r="BL568" s="20" t="s">
        <v>258</v>
      </c>
      <c r="BM568" s="212" t="s">
        <v>820</v>
      </c>
    </row>
    <row r="569" s="2" customFormat="1">
      <c r="A569" s="41"/>
      <c r="B569" s="42"/>
      <c r="C569" s="43"/>
      <c r="D569" s="214" t="s">
        <v>156</v>
      </c>
      <c r="E569" s="43"/>
      <c r="F569" s="215" t="s">
        <v>821</v>
      </c>
      <c r="G569" s="43"/>
      <c r="H569" s="43"/>
      <c r="I569" s="216"/>
      <c r="J569" s="43"/>
      <c r="K569" s="43"/>
      <c r="L569" s="47"/>
      <c r="M569" s="217"/>
      <c r="N569" s="218"/>
      <c r="O569" s="87"/>
      <c r="P569" s="87"/>
      <c r="Q569" s="87"/>
      <c r="R569" s="87"/>
      <c r="S569" s="87"/>
      <c r="T569" s="88"/>
      <c r="U569" s="41"/>
      <c r="V569" s="41"/>
      <c r="W569" s="41"/>
      <c r="X569" s="41"/>
      <c r="Y569" s="41"/>
      <c r="Z569" s="41"/>
      <c r="AA569" s="41"/>
      <c r="AB569" s="41"/>
      <c r="AC569" s="41"/>
      <c r="AD569" s="41"/>
      <c r="AE569" s="41"/>
      <c r="AT569" s="20" t="s">
        <v>156</v>
      </c>
      <c r="AU569" s="20" t="s">
        <v>84</v>
      </c>
    </row>
    <row r="570" s="13" customFormat="1">
      <c r="A570" s="13"/>
      <c r="B570" s="219"/>
      <c r="C570" s="220"/>
      <c r="D570" s="221" t="s">
        <v>158</v>
      </c>
      <c r="E570" s="222" t="s">
        <v>19</v>
      </c>
      <c r="F570" s="223" t="s">
        <v>822</v>
      </c>
      <c r="G570" s="220"/>
      <c r="H570" s="222" t="s">
        <v>19</v>
      </c>
      <c r="I570" s="224"/>
      <c r="J570" s="220"/>
      <c r="K570" s="220"/>
      <c r="L570" s="225"/>
      <c r="M570" s="226"/>
      <c r="N570" s="227"/>
      <c r="O570" s="227"/>
      <c r="P570" s="227"/>
      <c r="Q570" s="227"/>
      <c r="R570" s="227"/>
      <c r="S570" s="227"/>
      <c r="T570" s="228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29" t="s">
        <v>158</v>
      </c>
      <c r="AU570" s="229" t="s">
        <v>84</v>
      </c>
      <c r="AV570" s="13" t="s">
        <v>80</v>
      </c>
      <c r="AW570" s="13" t="s">
        <v>36</v>
      </c>
      <c r="AX570" s="13" t="s">
        <v>75</v>
      </c>
      <c r="AY570" s="229" t="s">
        <v>147</v>
      </c>
    </row>
    <row r="571" s="13" customFormat="1">
      <c r="A571" s="13"/>
      <c r="B571" s="219"/>
      <c r="C571" s="220"/>
      <c r="D571" s="221" t="s">
        <v>158</v>
      </c>
      <c r="E571" s="222" t="s">
        <v>19</v>
      </c>
      <c r="F571" s="223" t="s">
        <v>823</v>
      </c>
      <c r="G571" s="220"/>
      <c r="H571" s="222" t="s">
        <v>19</v>
      </c>
      <c r="I571" s="224"/>
      <c r="J571" s="220"/>
      <c r="K571" s="220"/>
      <c r="L571" s="225"/>
      <c r="M571" s="226"/>
      <c r="N571" s="227"/>
      <c r="O571" s="227"/>
      <c r="P571" s="227"/>
      <c r="Q571" s="227"/>
      <c r="R571" s="227"/>
      <c r="S571" s="227"/>
      <c r="T571" s="228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29" t="s">
        <v>158</v>
      </c>
      <c r="AU571" s="229" t="s">
        <v>84</v>
      </c>
      <c r="AV571" s="13" t="s">
        <v>80</v>
      </c>
      <c r="AW571" s="13" t="s">
        <v>36</v>
      </c>
      <c r="AX571" s="13" t="s">
        <v>75</v>
      </c>
      <c r="AY571" s="229" t="s">
        <v>147</v>
      </c>
    </row>
    <row r="572" s="14" customFormat="1">
      <c r="A572" s="14"/>
      <c r="B572" s="230"/>
      <c r="C572" s="231"/>
      <c r="D572" s="221" t="s">
        <v>158</v>
      </c>
      <c r="E572" s="232" t="s">
        <v>19</v>
      </c>
      <c r="F572" s="233" t="s">
        <v>824</v>
      </c>
      <c r="G572" s="231"/>
      <c r="H572" s="234">
        <v>6.8200000000000003</v>
      </c>
      <c r="I572" s="235"/>
      <c r="J572" s="231"/>
      <c r="K572" s="231"/>
      <c r="L572" s="236"/>
      <c r="M572" s="237"/>
      <c r="N572" s="238"/>
      <c r="O572" s="238"/>
      <c r="P572" s="238"/>
      <c r="Q572" s="238"/>
      <c r="R572" s="238"/>
      <c r="S572" s="238"/>
      <c r="T572" s="239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40" t="s">
        <v>158</v>
      </c>
      <c r="AU572" s="240" t="s">
        <v>84</v>
      </c>
      <c r="AV572" s="14" t="s">
        <v>84</v>
      </c>
      <c r="AW572" s="14" t="s">
        <v>36</v>
      </c>
      <c r="AX572" s="14" t="s">
        <v>75</v>
      </c>
      <c r="AY572" s="240" t="s">
        <v>147</v>
      </c>
    </row>
    <row r="573" s="13" customFormat="1">
      <c r="A573" s="13"/>
      <c r="B573" s="219"/>
      <c r="C573" s="220"/>
      <c r="D573" s="221" t="s">
        <v>158</v>
      </c>
      <c r="E573" s="222" t="s">
        <v>19</v>
      </c>
      <c r="F573" s="223" t="s">
        <v>825</v>
      </c>
      <c r="G573" s="220"/>
      <c r="H573" s="222" t="s">
        <v>19</v>
      </c>
      <c r="I573" s="224"/>
      <c r="J573" s="220"/>
      <c r="K573" s="220"/>
      <c r="L573" s="225"/>
      <c r="M573" s="226"/>
      <c r="N573" s="227"/>
      <c r="O573" s="227"/>
      <c r="P573" s="227"/>
      <c r="Q573" s="227"/>
      <c r="R573" s="227"/>
      <c r="S573" s="227"/>
      <c r="T573" s="228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29" t="s">
        <v>158</v>
      </c>
      <c r="AU573" s="229" t="s">
        <v>84</v>
      </c>
      <c r="AV573" s="13" t="s">
        <v>80</v>
      </c>
      <c r="AW573" s="13" t="s">
        <v>36</v>
      </c>
      <c r="AX573" s="13" t="s">
        <v>75</v>
      </c>
      <c r="AY573" s="229" t="s">
        <v>147</v>
      </c>
    </row>
    <row r="574" s="14" customFormat="1">
      <c r="A574" s="14"/>
      <c r="B574" s="230"/>
      <c r="C574" s="231"/>
      <c r="D574" s="221" t="s">
        <v>158</v>
      </c>
      <c r="E574" s="232" t="s">
        <v>19</v>
      </c>
      <c r="F574" s="233" t="s">
        <v>826</v>
      </c>
      <c r="G574" s="231"/>
      <c r="H574" s="234">
        <v>4.3200000000000003</v>
      </c>
      <c r="I574" s="235"/>
      <c r="J574" s="231"/>
      <c r="K574" s="231"/>
      <c r="L574" s="236"/>
      <c r="M574" s="237"/>
      <c r="N574" s="238"/>
      <c r="O574" s="238"/>
      <c r="P574" s="238"/>
      <c r="Q574" s="238"/>
      <c r="R574" s="238"/>
      <c r="S574" s="238"/>
      <c r="T574" s="239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40" t="s">
        <v>158</v>
      </c>
      <c r="AU574" s="240" t="s">
        <v>84</v>
      </c>
      <c r="AV574" s="14" t="s">
        <v>84</v>
      </c>
      <c r="AW574" s="14" t="s">
        <v>36</v>
      </c>
      <c r="AX574" s="14" t="s">
        <v>75</v>
      </c>
      <c r="AY574" s="240" t="s">
        <v>147</v>
      </c>
    </row>
    <row r="575" s="15" customFormat="1">
      <c r="A575" s="15"/>
      <c r="B575" s="241"/>
      <c r="C575" s="242"/>
      <c r="D575" s="221" t="s">
        <v>158</v>
      </c>
      <c r="E575" s="243" t="s">
        <v>19</v>
      </c>
      <c r="F575" s="244" t="s">
        <v>161</v>
      </c>
      <c r="G575" s="242"/>
      <c r="H575" s="245">
        <v>11.140000000000001</v>
      </c>
      <c r="I575" s="246"/>
      <c r="J575" s="242"/>
      <c r="K575" s="242"/>
      <c r="L575" s="247"/>
      <c r="M575" s="248"/>
      <c r="N575" s="249"/>
      <c r="O575" s="249"/>
      <c r="P575" s="249"/>
      <c r="Q575" s="249"/>
      <c r="R575" s="249"/>
      <c r="S575" s="249"/>
      <c r="T575" s="250"/>
      <c r="U575" s="15"/>
      <c r="V575" s="15"/>
      <c r="W575" s="15"/>
      <c r="X575" s="15"/>
      <c r="Y575" s="15"/>
      <c r="Z575" s="15"/>
      <c r="AA575" s="15"/>
      <c r="AB575" s="15"/>
      <c r="AC575" s="15"/>
      <c r="AD575" s="15"/>
      <c r="AE575" s="15"/>
      <c r="AT575" s="251" t="s">
        <v>158</v>
      </c>
      <c r="AU575" s="251" t="s">
        <v>84</v>
      </c>
      <c r="AV575" s="15" t="s">
        <v>154</v>
      </c>
      <c r="AW575" s="15" t="s">
        <v>36</v>
      </c>
      <c r="AX575" s="15" t="s">
        <v>80</v>
      </c>
      <c r="AY575" s="251" t="s">
        <v>147</v>
      </c>
    </row>
    <row r="576" s="12" customFormat="1" ht="25.92" customHeight="1">
      <c r="A576" s="12"/>
      <c r="B576" s="185"/>
      <c r="C576" s="186"/>
      <c r="D576" s="187" t="s">
        <v>74</v>
      </c>
      <c r="E576" s="188" t="s">
        <v>827</v>
      </c>
      <c r="F576" s="188" t="s">
        <v>828</v>
      </c>
      <c r="G576" s="186"/>
      <c r="H576" s="186"/>
      <c r="I576" s="189"/>
      <c r="J576" s="190">
        <f>BK576</f>
        <v>0</v>
      </c>
      <c r="K576" s="186"/>
      <c r="L576" s="191"/>
      <c r="M576" s="192"/>
      <c r="N576" s="193"/>
      <c r="O576" s="193"/>
      <c r="P576" s="194">
        <f>P577</f>
        <v>0</v>
      </c>
      <c r="Q576" s="193"/>
      <c r="R576" s="194">
        <f>R577</f>
        <v>0</v>
      </c>
      <c r="S576" s="193"/>
      <c r="T576" s="195">
        <f>T577</f>
        <v>0</v>
      </c>
      <c r="U576" s="12"/>
      <c r="V576" s="12"/>
      <c r="W576" s="12"/>
      <c r="X576" s="12"/>
      <c r="Y576" s="12"/>
      <c r="Z576" s="12"/>
      <c r="AA576" s="12"/>
      <c r="AB576" s="12"/>
      <c r="AC576" s="12"/>
      <c r="AD576" s="12"/>
      <c r="AE576" s="12"/>
      <c r="AR576" s="196" t="s">
        <v>154</v>
      </c>
      <c r="AT576" s="197" t="s">
        <v>74</v>
      </c>
      <c r="AU576" s="197" t="s">
        <v>75</v>
      </c>
      <c r="AY576" s="196" t="s">
        <v>147</v>
      </c>
      <c r="BK576" s="198">
        <f>BK577</f>
        <v>0</v>
      </c>
    </row>
    <row r="577" s="2" customFormat="1" ht="16.5" customHeight="1">
      <c r="A577" s="41"/>
      <c r="B577" s="42"/>
      <c r="C577" s="201" t="s">
        <v>829</v>
      </c>
      <c r="D577" s="201" t="s">
        <v>149</v>
      </c>
      <c r="E577" s="202" t="s">
        <v>830</v>
      </c>
      <c r="F577" s="203" t="s">
        <v>831</v>
      </c>
      <c r="G577" s="204" t="s">
        <v>194</v>
      </c>
      <c r="H577" s="205">
        <v>1</v>
      </c>
      <c r="I577" s="206"/>
      <c r="J577" s="207">
        <f>ROUND(I577*H577,2)</f>
        <v>0</v>
      </c>
      <c r="K577" s="203" t="s">
        <v>195</v>
      </c>
      <c r="L577" s="47"/>
      <c r="M577" s="208" t="s">
        <v>19</v>
      </c>
      <c r="N577" s="209" t="s">
        <v>46</v>
      </c>
      <c r="O577" s="87"/>
      <c r="P577" s="210">
        <f>O577*H577</f>
        <v>0</v>
      </c>
      <c r="Q577" s="210">
        <v>0</v>
      </c>
      <c r="R577" s="210">
        <f>Q577*H577</f>
        <v>0</v>
      </c>
      <c r="S577" s="210">
        <v>0</v>
      </c>
      <c r="T577" s="211">
        <f>S577*H577</f>
        <v>0</v>
      </c>
      <c r="U577" s="41"/>
      <c r="V577" s="41"/>
      <c r="W577" s="41"/>
      <c r="X577" s="41"/>
      <c r="Y577" s="41"/>
      <c r="Z577" s="41"/>
      <c r="AA577" s="41"/>
      <c r="AB577" s="41"/>
      <c r="AC577" s="41"/>
      <c r="AD577" s="41"/>
      <c r="AE577" s="41"/>
      <c r="AR577" s="212" t="s">
        <v>832</v>
      </c>
      <c r="AT577" s="212" t="s">
        <v>149</v>
      </c>
      <c r="AU577" s="212" t="s">
        <v>80</v>
      </c>
      <c r="AY577" s="20" t="s">
        <v>147</v>
      </c>
      <c r="BE577" s="213">
        <f>IF(N577="základní",J577,0)</f>
        <v>0</v>
      </c>
      <c r="BF577" s="213">
        <f>IF(N577="snížená",J577,0)</f>
        <v>0</v>
      </c>
      <c r="BG577" s="213">
        <f>IF(N577="zákl. přenesená",J577,0)</f>
        <v>0</v>
      </c>
      <c r="BH577" s="213">
        <f>IF(N577="sníž. přenesená",J577,0)</f>
        <v>0</v>
      </c>
      <c r="BI577" s="213">
        <f>IF(N577="nulová",J577,0)</f>
        <v>0</v>
      </c>
      <c r="BJ577" s="20" t="s">
        <v>80</v>
      </c>
      <c r="BK577" s="213">
        <f>ROUND(I577*H577,2)</f>
        <v>0</v>
      </c>
      <c r="BL577" s="20" t="s">
        <v>832</v>
      </c>
      <c r="BM577" s="212" t="s">
        <v>833</v>
      </c>
    </row>
    <row r="578" s="12" customFormat="1" ht="25.92" customHeight="1">
      <c r="A578" s="12"/>
      <c r="B578" s="185"/>
      <c r="C578" s="186"/>
      <c r="D578" s="187" t="s">
        <v>74</v>
      </c>
      <c r="E578" s="188" t="s">
        <v>834</v>
      </c>
      <c r="F578" s="188" t="s">
        <v>835</v>
      </c>
      <c r="G578" s="186"/>
      <c r="H578" s="186"/>
      <c r="I578" s="189"/>
      <c r="J578" s="190">
        <f>BK578</f>
        <v>0</v>
      </c>
      <c r="K578" s="186"/>
      <c r="L578" s="191"/>
      <c r="M578" s="192"/>
      <c r="N578" s="193"/>
      <c r="O578" s="193"/>
      <c r="P578" s="194">
        <f>P579</f>
        <v>0</v>
      </c>
      <c r="Q578" s="193"/>
      <c r="R578" s="194">
        <f>R579</f>
        <v>0</v>
      </c>
      <c r="S578" s="193"/>
      <c r="T578" s="195">
        <f>T579</f>
        <v>0</v>
      </c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R578" s="196" t="s">
        <v>184</v>
      </c>
      <c r="AT578" s="197" t="s">
        <v>74</v>
      </c>
      <c r="AU578" s="197" t="s">
        <v>75</v>
      </c>
      <c r="AY578" s="196" t="s">
        <v>147</v>
      </c>
      <c r="BK578" s="198">
        <f>BK579</f>
        <v>0</v>
      </c>
    </row>
    <row r="579" s="2" customFormat="1" ht="16.5" customHeight="1">
      <c r="A579" s="41"/>
      <c r="B579" s="42"/>
      <c r="C579" s="201" t="s">
        <v>836</v>
      </c>
      <c r="D579" s="201" t="s">
        <v>149</v>
      </c>
      <c r="E579" s="202" t="s">
        <v>834</v>
      </c>
      <c r="F579" s="203" t="s">
        <v>837</v>
      </c>
      <c r="G579" s="204" t="s">
        <v>194</v>
      </c>
      <c r="H579" s="205">
        <v>1</v>
      </c>
      <c r="I579" s="206"/>
      <c r="J579" s="207">
        <f>ROUND(I579*H579,2)</f>
        <v>0</v>
      </c>
      <c r="K579" s="203" t="s">
        <v>195</v>
      </c>
      <c r="L579" s="47"/>
      <c r="M579" s="273" t="s">
        <v>19</v>
      </c>
      <c r="N579" s="274" t="s">
        <v>46</v>
      </c>
      <c r="O579" s="275"/>
      <c r="P579" s="276">
        <f>O579*H579</f>
        <v>0</v>
      </c>
      <c r="Q579" s="276">
        <v>0</v>
      </c>
      <c r="R579" s="276">
        <f>Q579*H579</f>
        <v>0</v>
      </c>
      <c r="S579" s="276">
        <v>0</v>
      </c>
      <c r="T579" s="277">
        <f>S579*H579</f>
        <v>0</v>
      </c>
      <c r="U579" s="41"/>
      <c r="V579" s="41"/>
      <c r="W579" s="41"/>
      <c r="X579" s="41"/>
      <c r="Y579" s="41"/>
      <c r="Z579" s="41"/>
      <c r="AA579" s="41"/>
      <c r="AB579" s="41"/>
      <c r="AC579" s="41"/>
      <c r="AD579" s="41"/>
      <c r="AE579" s="41"/>
      <c r="AR579" s="212" t="s">
        <v>154</v>
      </c>
      <c r="AT579" s="212" t="s">
        <v>149</v>
      </c>
      <c r="AU579" s="212" t="s">
        <v>80</v>
      </c>
      <c r="AY579" s="20" t="s">
        <v>147</v>
      </c>
      <c r="BE579" s="213">
        <f>IF(N579="základní",J579,0)</f>
        <v>0</v>
      </c>
      <c r="BF579" s="213">
        <f>IF(N579="snížená",J579,0)</f>
        <v>0</v>
      </c>
      <c r="BG579" s="213">
        <f>IF(N579="zákl. přenesená",J579,0)</f>
        <v>0</v>
      </c>
      <c r="BH579" s="213">
        <f>IF(N579="sníž. přenesená",J579,0)</f>
        <v>0</v>
      </c>
      <c r="BI579" s="213">
        <f>IF(N579="nulová",J579,0)</f>
        <v>0</v>
      </c>
      <c r="BJ579" s="20" t="s">
        <v>80</v>
      </c>
      <c r="BK579" s="213">
        <f>ROUND(I579*H579,2)</f>
        <v>0</v>
      </c>
      <c r="BL579" s="20" t="s">
        <v>154</v>
      </c>
      <c r="BM579" s="212" t="s">
        <v>838</v>
      </c>
    </row>
    <row r="580" s="2" customFormat="1" ht="6.96" customHeight="1">
      <c r="A580" s="41"/>
      <c r="B580" s="62"/>
      <c r="C580" s="63"/>
      <c r="D580" s="63"/>
      <c r="E580" s="63"/>
      <c r="F580" s="63"/>
      <c r="G580" s="63"/>
      <c r="H580" s="63"/>
      <c r="I580" s="63"/>
      <c r="J580" s="63"/>
      <c r="K580" s="63"/>
      <c r="L580" s="47"/>
      <c r="M580" s="41"/>
      <c r="O580" s="41"/>
      <c r="P580" s="41"/>
      <c r="Q580" s="41"/>
      <c r="R580" s="41"/>
      <c r="S580" s="41"/>
      <c r="T580" s="41"/>
      <c r="U580" s="41"/>
      <c r="V580" s="41"/>
      <c r="W580" s="41"/>
      <c r="X580" s="41"/>
      <c r="Y580" s="41"/>
      <c r="Z580" s="41"/>
      <c r="AA580" s="41"/>
      <c r="AB580" s="41"/>
      <c r="AC580" s="41"/>
      <c r="AD580" s="41"/>
      <c r="AE580" s="41"/>
    </row>
  </sheetData>
  <sheetProtection sheet="1" autoFilter="0" formatColumns="0" formatRows="0" objects="1" scenarios="1" spinCount="100000" saltValue="uUwZgT9Y+w9byitOq2ZikYQueNpE/kvm75Ml8vCOV8fsHON1PJdGD3/l14yZe/1pPxXfr3T7Sev2omLQy1Vd2g==" hashValue="DWWNaoi4tmUOjyTr8MuIAllMy+lsnhkf5sVsojgXiChjGyxvDI5VJOH4cej1UCYB30KlsdS35x8YXrubzuXjUA==" algorithmName="SHA-512" password="CC35"/>
  <autoFilter ref="C91:K579"/>
  <mergeCells count="6">
    <mergeCell ref="E7:H7"/>
    <mergeCell ref="E16:H16"/>
    <mergeCell ref="E25:H25"/>
    <mergeCell ref="E46:H46"/>
    <mergeCell ref="E84:H84"/>
    <mergeCell ref="L2:V2"/>
  </mergeCells>
  <hyperlinks>
    <hyperlink ref="F96" r:id="rId1" display="https://podminky.urs.cz/item/CS_URS_2024_02/113106123"/>
    <hyperlink ref="F101" r:id="rId2" display="https://podminky.urs.cz/item/CS_URS_2024_02/113107044"/>
    <hyperlink ref="F106" r:id="rId3" display="https://podminky.urs.cz/item/CS_URS_2024_02/113202111"/>
    <hyperlink ref="F111" r:id="rId4" display="https://podminky.urs.cz/item/CS_URS_2024_02/131213701"/>
    <hyperlink ref="F117" r:id="rId5" display="https://podminky.urs.cz/item/CS_URS_2024_02/132211401"/>
    <hyperlink ref="F124" r:id="rId6" display="https://podminky.urs.cz/item/CS_URS_2024_02/162211311"/>
    <hyperlink ref="F130" r:id="rId7" display="https://podminky.urs.cz/item/CS_URS_2024_02/162751117"/>
    <hyperlink ref="F136" r:id="rId8" display="https://podminky.urs.cz/item/CS_URS_2024_02/171201231"/>
    <hyperlink ref="F140" r:id="rId9" display="https://podminky.urs.cz/item/CS_URS_2024_02/279311126"/>
    <hyperlink ref="F146" r:id="rId10" display="https://podminky.urs.cz/item/CS_URS_2024_02/279351411"/>
    <hyperlink ref="F151" r:id="rId11" display="https://podminky.urs.cz/item/CS_URS_2024_02/279351412"/>
    <hyperlink ref="F153" r:id="rId12" display="https://podminky.urs.cz/item/CS_URS_2024_02/273313511"/>
    <hyperlink ref="F159" r:id="rId13" display="https://podminky.urs.cz/item/CS_URS_2024_02/273322511"/>
    <hyperlink ref="F166" r:id="rId14" display="https://podminky.urs.cz/item/CS_URS_2024_02/273362021"/>
    <hyperlink ref="F171" r:id="rId15" display="https://podminky.urs.cz/item/CS_URS_2024_02/279113153"/>
    <hyperlink ref="F177" r:id="rId16" display="https://podminky.urs.cz/item/CS_URS_2024_02/279113150"/>
    <hyperlink ref="F183" r:id="rId17" display="https://podminky.urs.cz/item/CS_URS_2024_02/279361821"/>
    <hyperlink ref="F190" r:id="rId18" display="https://podminky.urs.cz/item/CS_URS_2024_02/311234281"/>
    <hyperlink ref="F196" r:id="rId19" display="https://podminky.urs.cz/item/CS_URS_2024_02/317321411"/>
    <hyperlink ref="F201" r:id="rId20" display="https://podminky.urs.cz/item/CS_URS_2024_02/317351107"/>
    <hyperlink ref="F206" r:id="rId21" display="https://podminky.urs.cz/item/CS_URS_2024_02/317351108"/>
    <hyperlink ref="F208" r:id="rId22" display="https://podminky.urs.cz/item/CS_URS_2024_02/317941121"/>
    <hyperlink ref="F216" r:id="rId23" display="https://podminky.urs.cz/item/CS_URS_2024_02/612325225"/>
    <hyperlink ref="F221" r:id="rId24" display="https://podminky.urs.cz/item/CS_URS_2024_02/622143002"/>
    <hyperlink ref="F228" r:id="rId25" display="https://podminky.urs.cz/item/CS_URS_2024_02/622143003"/>
    <hyperlink ref="F235" r:id="rId26" display="https://podminky.urs.cz/item/CS_URS_2024_02/622221031"/>
    <hyperlink ref="F243" r:id="rId27" display="https://podminky.urs.cz/item/CS_URS_2024_02/622221033"/>
    <hyperlink ref="F273" r:id="rId28" display="https://podminky.urs.cz/item/CS_URS_2024_02/622151031"/>
    <hyperlink ref="F275" r:id="rId29" display="https://podminky.urs.cz/item/CS_URS_2024_02/622531012"/>
    <hyperlink ref="F281" r:id="rId30" display="https://podminky.urs.cz/item/CS_URS_2024_02/631311224"/>
    <hyperlink ref="F286" r:id="rId31" display="https://podminky.urs.cz/item/CS_URS_2024_02/631319012"/>
    <hyperlink ref="F288" r:id="rId32" display="https://podminky.urs.cz/item/CS_URS_2024_02/631319173"/>
    <hyperlink ref="F290" r:id="rId33" display="https://podminky.urs.cz/item/CS_URS_2024_02/631362021"/>
    <hyperlink ref="F296" r:id="rId34" display="https://podminky.urs.cz/item/CS_URS_2024_02/919735114"/>
    <hyperlink ref="F301" r:id="rId35" display="https://podminky.urs.cz/item/CS_URS_2024_02/941311112"/>
    <hyperlink ref="F306" r:id="rId36" display="https://podminky.urs.cz/item/CS_URS_2024_02/941311212"/>
    <hyperlink ref="F309" r:id="rId37" display="https://podminky.urs.cz/item/CS_URS_2024_02/941311812"/>
    <hyperlink ref="F311" r:id="rId38" display="https://podminky.urs.cz/item/CS_URS_2024_02/944511111"/>
    <hyperlink ref="F313" r:id="rId39" display="https://podminky.urs.cz/item/CS_URS_2024_02/944511211"/>
    <hyperlink ref="F316" r:id="rId40" display="https://podminky.urs.cz/item/CS_URS_2024_02/944511811"/>
    <hyperlink ref="F318" r:id="rId41" display="https://podminky.urs.cz/item/CS_URS_2024_02/944711112"/>
    <hyperlink ref="F320" r:id="rId42" display="https://podminky.urs.cz/item/CS_URS_2024_02/944711212"/>
    <hyperlink ref="F323" r:id="rId43" display="https://podminky.urs.cz/item/CS_URS_2024_02/944711812"/>
    <hyperlink ref="F325" r:id="rId44" display="https://podminky.urs.cz/item/CS_URS_2024_02/953961214"/>
    <hyperlink ref="F331" r:id="rId45" display="https://podminky.urs.cz/item/CS_URS_2024_02/961055111"/>
    <hyperlink ref="F338" r:id="rId46" display="https://podminky.urs.cz/item/CS_URS_2024_02/962032240"/>
    <hyperlink ref="F343" r:id="rId47" display="https://podminky.urs.cz/item/CS_URS_2024_02/966015121"/>
    <hyperlink ref="F349" r:id="rId48" display="https://podminky.urs.cz/item/CS_URS_2024_02/997013211"/>
    <hyperlink ref="F351" r:id="rId49" display="https://podminky.urs.cz/item/CS_URS_2024_02/997013501"/>
    <hyperlink ref="F353" r:id="rId50" display="https://podminky.urs.cz/item/CS_URS_2024_02/997013509"/>
    <hyperlink ref="F356" r:id="rId51" display="https://podminky.urs.cz/item/CS_URS_2024_02/997013871"/>
    <hyperlink ref="F359" r:id="rId52" display="https://podminky.urs.cz/item/CS_URS_2024_02/998018003"/>
    <hyperlink ref="F363" r:id="rId53" display="https://podminky.urs.cz/item/CS_URS_2024_02/711111001"/>
    <hyperlink ref="F369" r:id="rId54" display="https://podminky.urs.cz/item/CS_URS_2024_02/711112001"/>
    <hyperlink ref="F377" r:id="rId55" display="https://podminky.urs.cz/item/CS_URS_2024_02/711141559"/>
    <hyperlink ref="F382" r:id="rId56" display="https://podminky.urs.cz/item/CS_URS_2024_02/711142559"/>
    <hyperlink ref="F400" r:id="rId57" display="https://podminky.urs.cz/item/CS_URS_2024_02/998711121"/>
    <hyperlink ref="F405" r:id="rId58" display="https://podminky.urs.cz/item/CS_URS_2024_02/762331921"/>
    <hyperlink ref="F411" r:id="rId59" display="https://podminky.urs.cz/item/CS_URS_2024_02/762331922"/>
    <hyperlink ref="F417" r:id="rId60" display="https://podminky.urs.cz/item/CS_URS_2024_02/762332922"/>
    <hyperlink ref="F425" r:id="rId61" display="https://podminky.urs.cz/item/CS_URS_2024_02/762332923"/>
    <hyperlink ref="F431" r:id="rId62" display="https://podminky.urs.cz/item/CS_URS_2024_02/762341023"/>
    <hyperlink ref="F438" r:id="rId63" display="https://podminky.urs.cz/item/CS_URS_2024_02/762341914"/>
    <hyperlink ref="F443" r:id="rId64" display="https://podminky.urs.cz/item/CS_URS_2024_02/762341953"/>
    <hyperlink ref="F448" r:id="rId65" display="https://podminky.urs.cz/item/CS_URS_2024_02/762342511"/>
    <hyperlink ref="F458" r:id="rId66" display="https://podminky.urs.cz/item/CS_URS_2024_02/998762123"/>
    <hyperlink ref="F461" r:id="rId67" display="https://podminky.urs.cz/item/CS_URS_2024_02/764002812"/>
    <hyperlink ref="F466" r:id="rId68" display="https://podminky.urs.cz/item/CS_URS_2024_02/764002861"/>
    <hyperlink ref="F471" r:id="rId69" display="https://podminky.urs.cz/item/CS_URS_2024_02/764004801"/>
    <hyperlink ref="F476" r:id="rId70" display="https://podminky.urs.cz/item/CS_URS_2024_02/764141513"/>
    <hyperlink ref="F486" r:id="rId71" display="https://podminky.urs.cz/item/CS_URS_2024_02/764141591"/>
    <hyperlink ref="F491" r:id="rId72" display="https://podminky.urs.cz/item/CS_URS_2024_02/764241367"/>
    <hyperlink ref="F496" r:id="rId73" display="https://podminky.urs.cz/item/CS_URS_2024_02/764242304"/>
    <hyperlink ref="F502" r:id="rId74" display="https://podminky.urs.cz/item/CS_URS_2024_02/764242334"/>
    <hyperlink ref="F508" r:id="rId75" display="https://podminky.urs.cz/item/CS_URS_2024_02/764341505"/>
    <hyperlink ref="F513" r:id="rId76" display="https://podminky.urs.cz/item/CS_URS_2024_02/998764123"/>
    <hyperlink ref="F516" r:id="rId77" display="https://podminky.urs.cz/item/CS_URS_2024_02/765111801"/>
    <hyperlink ref="F522" r:id="rId78" display="https://podminky.urs.cz/item/CS_URS_2024_02/765111811"/>
    <hyperlink ref="F524" r:id="rId79" display="https://podminky.urs.cz/item/CS_URS_2024_02/765191021"/>
    <hyperlink ref="F533" r:id="rId80" display="https://podminky.urs.cz/item/CS_URS_2024_02/765191023"/>
    <hyperlink ref="F541" r:id="rId81" display="https://podminky.urs.cz/item/CS_URS_2024_02/765191911"/>
    <hyperlink ref="F546" r:id="rId82" display="https://podminky.urs.cz/item/CS_URS_2024_02/998765123"/>
    <hyperlink ref="F552" r:id="rId83" display="https://podminky.urs.cz/item/CS_URS_2024_02/783813151"/>
    <hyperlink ref="F554" r:id="rId84" display="https://podminky.urs.cz/item/CS_URS_2024_02/783817521"/>
    <hyperlink ref="F559" r:id="rId85" display="https://podminky.urs.cz/item/CS_URS_2024_02/783913171"/>
    <hyperlink ref="F561" r:id="rId86" display="https://podminky.urs.cz/item/CS_URS_2024_02/783917161"/>
    <hyperlink ref="F567" r:id="rId87" display="https://podminky.urs.cz/item/CS_URS_2024_02/784181102"/>
    <hyperlink ref="F569" r:id="rId88" display="https://podminky.urs.cz/item/CS_URS_2024_02/78422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27"/>
      <c r="C3" s="128"/>
      <c r="D3" s="128"/>
      <c r="E3" s="128"/>
      <c r="F3" s="128"/>
      <c r="G3" s="128"/>
      <c r="H3" s="23"/>
    </row>
    <row r="4" s="1" customFormat="1" ht="24.96" customHeight="1">
      <c r="B4" s="23"/>
      <c r="C4" s="129" t="s">
        <v>839</v>
      </c>
      <c r="H4" s="23"/>
    </row>
    <row r="5" s="1" customFormat="1" ht="12" customHeight="1">
      <c r="B5" s="23"/>
      <c r="C5" s="278" t="s">
        <v>13</v>
      </c>
      <c r="D5" s="138" t="s">
        <v>14</v>
      </c>
      <c r="E5" s="1"/>
      <c r="F5" s="1"/>
      <c r="H5" s="23"/>
    </row>
    <row r="6" s="1" customFormat="1" ht="36.96" customHeight="1">
      <c r="B6" s="23"/>
      <c r="C6" s="279" t="s">
        <v>16</v>
      </c>
      <c r="D6" s="280" t="s">
        <v>17</v>
      </c>
      <c r="E6" s="1"/>
      <c r="F6" s="1"/>
      <c r="H6" s="23"/>
    </row>
    <row r="7" s="1" customFormat="1" ht="16.5" customHeight="1">
      <c r="B7" s="23"/>
      <c r="C7" s="131" t="s">
        <v>23</v>
      </c>
      <c r="D7" s="135" t="str">
        <f>'Rekapitulace stavby'!AN8</f>
        <v>28. 8. 2024</v>
      </c>
      <c r="H7" s="23"/>
    </row>
    <row r="8" s="2" customFormat="1" ht="10.8" customHeight="1">
      <c r="A8" s="41"/>
      <c r="B8" s="47"/>
      <c r="C8" s="41"/>
      <c r="D8" s="41"/>
      <c r="E8" s="41"/>
      <c r="F8" s="41"/>
      <c r="G8" s="41"/>
      <c r="H8" s="47"/>
    </row>
    <row r="9" s="11" customFormat="1" ht="29.28" customHeight="1">
      <c r="A9" s="174"/>
      <c r="B9" s="281"/>
      <c r="C9" s="282" t="s">
        <v>56</v>
      </c>
      <c r="D9" s="283" t="s">
        <v>57</v>
      </c>
      <c r="E9" s="283" t="s">
        <v>134</v>
      </c>
      <c r="F9" s="284" t="s">
        <v>840</v>
      </c>
      <c r="G9" s="174"/>
      <c r="H9" s="281"/>
    </row>
    <row r="10" s="2" customFormat="1" ht="26.4" customHeight="1">
      <c r="A10" s="41"/>
      <c r="B10" s="47"/>
      <c r="C10" s="285" t="s">
        <v>14</v>
      </c>
      <c r="D10" s="285" t="s">
        <v>17</v>
      </c>
      <c r="E10" s="41"/>
      <c r="F10" s="41"/>
      <c r="G10" s="41"/>
      <c r="H10" s="47"/>
    </row>
    <row r="11" s="2" customFormat="1" ht="16.8" customHeight="1">
      <c r="A11" s="41"/>
      <c r="B11" s="47"/>
      <c r="C11" s="286" t="s">
        <v>100</v>
      </c>
      <c r="D11" s="287" t="s">
        <v>19</v>
      </c>
      <c r="E11" s="288" t="s">
        <v>19</v>
      </c>
      <c r="F11" s="289">
        <v>9</v>
      </c>
      <c r="G11" s="41"/>
      <c r="H11" s="47"/>
    </row>
    <row r="12" s="2" customFormat="1" ht="16.8" customHeight="1">
      <c r="A12" s="41"/>
      <c r="B12" s="47"/>
      <c r="C12" s="290" t="s">
        <v>19</v>
      </c>
      <c r="D12" s="290" t="s">
        <v>368</v>
      </c>
      <c r="E12" s="20" t="s">
        <v>19</v>
      </c>
      <c r="F12" s="291">
        <v>0</v>
      </c>
      <c r="G12" s="41"/>
      <c r="H12" s="47"/>
    </row>
    <row r="13" s="2" customFormat="1" ht="16.8" customHeight="1">
      <c r="A13" s="41"/>
      <c r="B13" s="47"/>
      <c r="C13" s="290" t="s">
        <v>100</v>
      </c>
      <c r="D13" s="290" t="s">
        <v>369</v>
      </c>
      <c r="E13" s="20" t="s">
        <v>19</v>
      </c>
      <c r="F13" s="291">
        <v>9</v>
      </c>
      <c r="G13" s="41"/>
      <c r="H13" s="47"/>
    </row>
    <row r="14" s="2" customFormat="1" ht="16.8" customHeight="1">
      <c r="A14" s="41"/>
      <c r="B14" s="47"/>
      <c r="C14" s="292" t="s">
        <v>841</v>
      </c>
      <c r="D14" s="41"/>
      <c r="E14" s="41"/>
      <c r="F14" s="41"/>
      <c r="G14" s="41"/>
      <c r="H14" s="47"/>
    </row>
    <row r="15" s="2" customFormat="1" ht="16.8" customHeight="1">
      <c r="A15" s="41"/>
      <c r="B15" s="47"/>
      <c r="C15" s="290" t="s">
        <v>361</v>
      </c>
      <c r="D15" s="290" t="s">
        <v>842</v>
      </c>
      <c r="E15" s="20" t="s">
        <v>152</v>
      </c>
      <c r="F15" s="291">
        <v>72.671999999999997</v>
      </c>
      <c r="G15" s="41"/>
      <c r="H15" s="47"/>
    </row>
    <row r="16" s="2" customFormat="1" ht="16.8" customHeight="1">
      <c r="A16" s="41"/>
      <c r="B16" s="47"/>
      <c r="C16" s="290" t="s">
        <v>627</v>
      </c>
      <c r="D16" s="290" t="s">
        <v>843</v>
      </c>
      <c r="E16" s="20" t="s">
        <v>152</v>
      </c>
      <c r="F16" s="291">
        <v>34.380000000000003</v>
      </c>
      <c r="G16" s="41"/>
      <c r="H16" s="47"/>
    </row>
    <row r="17" s="2" customFormat="1" ht="16.8" customHeight="1">
      <c r="A17" s="41"/>
      <c r="B17" s="47"/>
      <c r="C17" s="290" t="s">
        <v>743</v>
      </c>
      <c r="D17" s="290" t="s">
        <v>844</v>
      </c>
      <c r="E17" s="20" t="s">
        <v>152</v>
      </c>
      <c r="F17" s="291">
        <v>25.379999999999999</v>
      </c>
      <c r="G17" s="41"/>
      <c r="H17" s="47"/>
    </row>
    <row r="18" s="2" customFormat="1" ht="16.8" customHeight="1">
      <c r="A18" s="41"/>
      <c r="B18" s="47"/>
      <c r="C18" s="286" t="s">
        <v>90</v>
      </c>
      <c r="D18" s="287" t="s">
        <v>19</v>
      </c>
      <c r="E18" s="288" t="s">
        <v>19</v>
      </c>
      <c r="F18" s="289">
        <v>1.905</v>
      </c>
      <c r="G18" s="41"/>
      <c r="H18" s="47"/>
    </row>
    <row r="19" s="2" customFormat="1" ht="16.8" customHeight="1">
      <c r="A19" s="41"/>
      <c r="B19" s="47"/>
      <c r="C19" s="290" t="s">
        <v>19</v>
      </c>
      <c r="D19" s="290" t="s">
        <v>248</v>
      </c>
      <c r="E19" s="20" t="s">
        <v>19</v>
      </c>
      <c r="F19" s="291">
        <v>0</v>
      </c>
      <c r="G19" s="41"/>
      <c r="H19" s="47"/>
    </row>
    <row r="20" s="2" customFormat="1" ht="16.8" customHeight="1">
      <c r="A20" s="41"/>
      <c r="B20" s="47"/>
      <c r="C20" s="290" t="s">
        <v>19</v>
      </c>
      <c r="D20" s="290" t="s">
        <v>249</v>
      </c>
      <c r="E20" s="20" t="s">
        <v>19</v>
      </c>
      <c r="F20" s="291">
        <v>1.905</v>
      </c>
      <c r="G20" s="41"/>
      <c r="H20" s="47"/>
    </row>
    <row r="21" s="2" customFormat="1" ht="16.8" customHeight="1">
      <c r="A21" s="41"/>
      <c r="B21" s="47"/>
      <c r="C21" s="290" t="s">
        <v>90</v>
      </c>
      <c r="D21" s="290" t="s">
        <v>183</v>
      </c>
      <c r="E21" s="20" t="s">
        <v>19</v>
      </c>
      <c r="F21" s="291">
        <v>1.905</v>
      </c>
      <c r="G21" s="41"/>
      <c r="H21" s="47"/>
    </row>
    <row r="22" s="2" customFormat="1" ht="16.8" customHeight="1">
      <c r="A22" s="41"/>
      <c r="B22" s="47"/>
      <c r="C22" s="286" t="s">
        <v>96</v>
      </c>
      <c r="D22" s="287" t="s">
        <v>19</v>
      </c>
      <c r="E22" s="288" t="s">
        <v>19</v>
      </c>
      <c r="F22" s="289">
        <v>12.285</v>
      </c>
      <c r="G22" s="41"/>
      <c r="H22" s="47"/>
    </row>
    <row r="23" s="2" customFormat="1" ht="16.8" customHeight="1">
      <c r="A23" s="41"/>
      <c r="B23" s="47"/>
      <c r="C23" s="290" t="s">
        <v>19</v>
      </c>
      <c r="D23" s="290" t="s">
        <v>551</v>
      </c>
      <c r="E23" s="20" t="s">
        <v>19</v>
      </c>
      <c r="F23" s="291">
        <v>0</v>
      </c>
      <c r="G23" s="41"/>
      <c r="H23" s="47"/>
    </row>
    <row r="24" s="2" customFormat="1" ht="16.8" customHeight="1">
      <c r="A24" s="41"/>
      <c r="B24" s="47"/>
      <c r="C24" s="290" t="s">
        <v>19</v>
      </c>
      <c r="D24" s="290" t="s">
        <v>552</v>
      </c>
      <c r="E24" s="20" t="s">
        <v>19</v>
      </c>
      <c r="F24" s="291">
        <v>12.285</v>
      </c>
      <c r="G24" s="41"/>
      <c r="H24" s="47"/>
    </row>
    <row r="25" s="2" customFormat="1" ht="16.8" customHeight="1">
      <c r="A25" s="41"/>
      <c r="B25" s="47"/>
      <c r="C25" s="290" t="s">
        <v>96</v>
      </c>
      <c r="D25" s="290" t="s">
        <v>183</v>
      </c>
      <c r="E25" s="20" t="s">
        <v>19</v>
      </c>
      <c r="F25" s="291">
        <v>12.285</v>
      </c>
      <c r="G25" s="41"/>
      <c r="H25" s="47"/>
    </row>
    <row r="26" s="2" customFormat="1" ht="16.8" customHeight="1">
      <c r="A26" s="41"/>
      <c r="B26" s="47"/>
      <c r="C26" s="292" t="s">
        <v>841</v>
      </c>
      <c r="D26" s="41"/>
      <c r="E26" s="41"/>
      <c r="F26" s="41"/>
      <c r="G26" s="41"/>
      <c r="H26" s="47"/>
    </row>
    <row r="27" s="2" customFormat="1" ht="16.8" customHeight="1">
      <c r="A27" s="41"/>
      <c r="B27" s="47"/>
      <c r="C27" s="290" t="s">
        <v>547</v>
      </c>
      <c r="D27" s="290" t="s">
        <v>845</v>
      </c>
      <c r="E27" s="20" t="s">
        <v>152</v>
      </c>
      <c r="F27" s="291">
        <v>12.285</v>
      </c>
      <c r="G27" s="41"/>
      <c r="H27" s="47"/>
    </row>
    <row r="28" s="2" customFormat="1" ht="16.8" customHeight="1">
      <c r="A28" s="41"/>
      <c r="B28" s="47"/>
      <c r="C28" s="290" t="s">
        <v>566</v>
      </c>
      <c r="D28" s="290" t="s">
        <v>846</v>
      </c>
      <c r="E28" s="20" t="s">
        <v>152</v>
      </c>
      <c r="F28" s="291">
        <v>24.57</v>
      </c>
      <c r="G28" s="41"/>
      <c r="H28" s="47"/>
    </row>
    <row r="29" s="2" customFormat="1">
      <c r="A29" s="41"/>
      <c r="B29" s="47"/>
      <c r="C29" s="290" t="s">
        <v>572</v>
      </c>
      <c r="D29" s="290" t="s">
        <v>573</v>
      </c>
      <c r="E29" s="20" t="s">
        <v>152</v>
      </c>
      <c r="F29" s="291">
        <v>20.286000000000001</v>
      </c>
      <c r="G29" s="41"/>
      <c r="H29" s="47"/>
    </row>
    <row r="30" s="2" customFormat="1">
      <c r="A30" s="41"/>
      <c r="B30" s="47"/>
      <c r="C30" s="290" t="s">
        <v>577</v>
      </c>
      <c r="D30" s="290" t="s">
        <v>578</v>
      </c>
      <c r="E30" s="20" t="s">
        <v>152</v>
      </c>
      <c r="F30" s="291">
        <v>20.286000000000001</v>
      </c>
      <c r="G30" s="41"/>
      <c r="H30" s="47"/>
    </row>
    <row r="31" s="2" customFormat="1" ht="16.8" customHeight="1">
      <c r="A31" s="41"/>
      <c r="B31" s="47"/>
      <c r="C31" s="286" t="s">
        <v>94</v>
      </c>
      <c r="D31" s="287" t="s">
        <v>19</v>
      </c>
      <c r="E31" s="288" t="s">
        <v>19</v>
      </c>
      <c r="F31" s="289">
        <v>4.6200000000000001</v>
      </c>
      <c r="G31" s="41"/>
      <c r="H31" s="47"/>
    </row>
    <row r="32" s="2" customFormat="1" ht="16.8" customHeight="1">
      <c r="A32" s="41"/>
      <c r="B32" s="47"/>
      <c r="C32" s="290" t="s">
        <v>19</v>
      </c>
      <c r="D32" s="290" t="s">
        <v>544</v>
      </c>
      <c r="E32" s="20" t="s">
        <v>19</v>
      </c>
      <c r="F32" s="291">
        <v>0</v>
      </c>
      <c r="G32" s="41"/>
      <c r="H32" s="47"/>
    </row>
    <row r="33" s="2" customFormat="1" ht="16.8" customHeight="1">
      <c r="A33" s="41"/>
      <c r="B33" s="47"/>
      <c r="C33" s="290" t="s">
        <v>19</v>
      </c>
      <c r="D33" s="290" t="s">
        <v>545</v>
      </c>
      <c r="E33" s="20" t="s">
        <v>19</v>
      </c>
      <c r="F33" s="291">
        <v>4.6200000000000001</v>
      </c>
      <c r="G33" s="41"/>
      <c r="H33" s="47"/>
    </row>
    <row r="34" s="2" customFormat="1" ht="16.8" customHeight="1">
      <c r="A34" s="41"/>
      <c r="B34" s="47"/>
      <c r="C34" s="290" t="s">
        <v>94</v>
      </c>
      <c r="D34" s="290" t="s">
        <v>183</v>
      </c>
      <c r="E34" s="20" t="s">
        <v>19</v>
      </c>
      <c r="F34" s="291">
        <v>4.6200000000000001</v>
      </c>
      <c r="G34" s="41"/>
      <c r="H34" s="47"/>
    </row>
    <row r="35" s="2" customFormat="1" ht="16.8" customHeight="1">
      <c r="A35" s="41"/>
      <c r="B35" s="47"/>
      <c r="C35" s="292" t="s">
        <v>841</v>
      </c>
      <c r="D35" s="41"/>
      <c r="E35" s="41"/>
      <c r="F35" s="41"/>
      <c r="G35" s="41"/>
      <c r="H35" s="47"/>
    </row>
    <row r="36" s="2" customFormat="1" ht="16.8" customHeight="1">
      <c r="A36" s="41"/>
      <c r="B36" s="47"/>
      <c r="C36" s="290" t="s">
        <v>540</v>
      </c>
      <c r="D36" s="290" t="s">
        <v>847</v>
      </c>
      <c r="E36" s="20" t="s">
        <v>152</v>
      </c>
      <c r="F36" s="291">
        <v>4.6200000000000001</v>
      </c>
      <c r="G36" s="41"/>
      <c r="H36" s="47"/>
    </row>
    <row r="37" s="2" customFormat="1" ht="16.8" customHeight="1">
      <c r="A37" s="41"/>
      <c r="B37" s="47"/>
      <c r="C37" s="290" t="s">
        <v>559</v>
      </c>
      <c r="D37" s="290" t="s">
        <v>848</v>
      </c>
      <c r="E37" s="20" t="s">
        <v>152</v>
      </c>
      <c r="F37" s="291">
        <v>9.2400000000000002</v>
      </c>
      <c r="G37" s="41"/>
      <c r="H37" s="47"/>
    </row>
    <row r="38" s="2" customFormat="1">
      <c r="A38" s="41"/>
      <c r="B38" s="47"/>
      <c r="C38" s="290" t="s">
        <v>572</v>
      </c>
      <c r="D38" s="290" t="s">
        <v>573</v>
      </c>
      <c r="E38" s="20" t="s">
        <v>152</v>
      </c>
      <c r="F38" s="291">
        <v>20.286000000000001</v>
      </c>
      <c r="G38" s="41"/>
      <c r="H38" s="47"/>
    </row>
    <row r="39" s="2" customFormat="1">
      <c r="A39" s="41"/>
      <c r="B39" s="47"/>
      <c r="C39" s="290" t="s">
        <v>577</v>
      </c>
      <c r="D39" s="290" t="s">
        <v>578</v>
      </c>
      <c r="E39" s="20" t="s">
        <v>152</v>
      </c>
      <c r="F39" s="291">
        <v>20.286000000000001</v>
      </c>
      <c r="G39" s="41"/>
      <c r="H39" s="47"/>
    </row>
    <row r="40" s="2" customFormat="1" ht="16.8" customHeight="1">
      <c r="A40" s="41"/>
      <c r="B40" s="47"/>
      <c r="C40" s="286" t="s">
        <v>102</v>
      </c>
      <c r="D40" s="287" t="s">
        <v>19</v>
      </c>
      <c r="E40" s="288" t="s">
        <v>19</v>
      </c>
      <c r="F40" s="289">
        <v>72.671999999999997</v>
      </c>
      <c r="G40" s="41"/>
      <c r="H40" s="47"/>
    </row>
    <row r="41" s="2" customFormat="1" ht="16.8" customHeight="1">
      <c r="A41" s="41"/>
      <c r="B41" s="47"/>
      <c r="C41" s="290" t="s">
        <v>19</v>
      </c>
      <c r="D41" s="290" t="s">
        <v>356</v>
      </c>
      <c r="E41" s="20" t="s">
        <v>19</v>
      </c>
      <c r="F41" s="291">
        <v>0</v>
      </c>
      <c r="G41" s="41"/>
      <c r="H41" s="47"/>
    </row>
    <row r="42" s="2" customFormat="1" ht="16.8" customHeight="1">
      <c r="A42" s="41"/>
      <c r="B42" s="47"/>
      <c r="C42" s="290" t="s">
        <v>19</v>
      </c>
      <c r="D42" s="290" t="s">
        <v>365</v>
      </c>
      <c r="E42" s="20" t="s">
        <v>19</v>
      </c>
      <c r="F42" s="291">
        <v>0</v>
      </c>
      <c r="G42" s="41"/>
      <c r="H42" s="47"/>
    </row>
    <row r="43" s="2" customFormat="1" ht="16.8" customHeight="1">
      <c r="A43" s="41"/>
      <c r="B43" s="47"/>
      <c r="C43" s="290" t="s">
        <v>19</v>
      </c>
      <c r="D43" s="290" t="s">
        <v>366</v>
      </c>
      <c r="E43" s="20" t="s">
        <v>19</v>
      </c>
      <c r="F43" s="291">
        <v>61.152000000000001</v>
      </c>
      <c r="G43" s="41"/>
      <c r="H43" s="47"/>
    </row>
    <row r="44" s="2" customFormat="1" ht="16.8" customHeight="1">
      <c r="A44" s="41"/>
      <c r="B44" s="47"/>
      <c r="C44" s="290" t="s">
        <v>19</v>
      </c>
      <c r="D44" s="290" t="s">
        <v>367</v>
      </c>
      <c r="E44" s="20" t="s">
        <v>19</v>
      </c>
      <c r="F44" s="291">
        <v>2.52</v>
      </c>
      <c r="G44" s="41"/>
      <c r="H44" s="47"/>
    </row>
    <row r="45" s="2" customFormat="1" ht="16.8" customHeight="1">
      <c r="A45" s="41"/>
      <c r="B45" s="47"/>
      <c r="C45" s="290" t="s">
        <v>19</v>
      </c>
      <c r="D45" s="290" t="s">
        <v>368</v>
      </c>
      <c r="E45" s="20" t="s">
        <v>19</v>
      </c>
      <c r="F45" s="291">
        <v>0</v>
      </c>
      <c r="G45" s="41"/>
      <c r="H45" s="47"/>
    </row>
    <row r="46" s="2" customFormat="1" ht="16.8" customHeight="1">
      <c r="A46" s="41"/>
      <c r="B46" s="47"/>
      <c r="C46" s="290" t="s">
        <v>100</v>
      </c>
      <c r="D46" s="290" t="s">
        <v>369</v>
      </c>
      <c r="E46" s="20" t="s">
        <v>19</v>
      </c>
      <c r="F46" s="291">
        <v>9</v>
      </c>
      <c r="G46" s="41"/>
      <c r="H46" s="47"/>
    </row>
    <row r="47" s="2" customFormat="1" ht="16.8" customHeight="1">
      <c r="A47" s="41"/>
      <c r="B47" s="47"/>
      <c r="C47" s="290" t="s">
        <v>102</v>
      </c>
      <c r="D47" s="290" t="s">
        <v>183</v>
      </c>
      <c r="E47" s="20" t="s">
        <v>19</v>
      </c>
      <c r="F47" s="291">
        <v>72.671999999999997</v>
      </c>
      <c r="G47" s="41"/>
      <c r="H47" s="47"/>
    </row>
    <row r="48" s="2" customFormat="1" ht="16.8" customHeight="1">
      <c r="A48" s="41"/>
      <c r="B48" s="47"/>
      <c r="C48" s="292" t="s">
        <v>841</v>
      </c>
      <c r="D48" s="41"/>
      <c r="E48" s="41"/>
      <c r="F48" s="41"/>
      <c r="G48" s="41"/>
      <c r="H48" s="47"/>
    </row>
    <row r="49" s="2" customFormat="1" ht="16.8" customHeight="1">
      <c r="A49" s="41"/>
      <c r="B49" s="47"/>
      <c r="C49" s="290" t="s">
        <v>361</v>
      </c>
      <c r="D49" s="290" t="s">
        <v>842</v>
      </c>
      <c r="E49" s="20" t="s">
        <v>152</v>
      </c>
      <c r="F49" s="291">
        <v>72.671999999999997</v>
      </c>
      <c r="G49" s="41"/>
      <c r="H49" s="47"/>
    </row>
    <row r="50" s="2" customFormat="1" ht="16.8" customHeight="1">
      <c r="A50" s="41"/>
      <c r="B50" s="47"/>
      <c r="C50" s="290" t="s">
        <v>390</v>
      </c>
      <c r="D50" s="290" t="s">
        <v>849</v>
      </c>
      <c r="E50" s="20" t="s">
        <v>152</v>
      </c>
      <c r="F50" s="291">
        <v>88.527000000000001</v>
      </c>
      <c r="G50" s="41"/>
      <c r="H50" s="47"/>
    </row>
    <row r="51" s="2" customFormat="1" ht="16.8" customHeight="1">
      <c r="A51" s="41"/>
      <c r="B51" s="47"/>
      <c r="C51" s="286" t="s">
        <v>98</v>
      </c>
      <c r="D51" s="287" t="s">
        <v>19</v>
      </c>
      <c r="E51" s="288" t="s">
        <v>19</v>
      </c>
      <c r="F51" s="289">
        <v>15.855</v>
      </c>
      <c r="G51" s="41"/>
      <c r="H51" s="47"/>
    </row>
    <row r="52" s="2" customFormat="1" ht="16.8" customHeight="1">
      <c r="A52" s="41"/>
      <c r="B52" s="47"/>
      <c r="C52" s="290" t="s">
        <v>19</v>
      </c>
      <c r="D52" s="290" t="s">
        <v>356</v>
      </c>
      <c r="E52" s="20" t="s">
        <v>19</v>
      </c>
      <c r="F52" s="291">
        <v>0</v>
      </c>
      <c r="G52" s="41"/>
      <c r="H52" s="47"/>
    </row>
    <row r="53" s="2" customFormat="1" ht="16.8" customHeight="1">
      <c r="A53" s="41"/>
      <c r="B53" s="47"/>
      <c r="C53" s="290" t="s">
        <v>19</v>
      </c>
      <c r="D53" s="290" t="s">
        <v>357</v>
      </c>
      <c r="E53" s="20" t="s">
        <v>19</v>
      </c>
      <c r="F53" s="291">
        <v>0</v>
      </c>
      <c r="G53" s="41"/>
      <c r="H53" s="47"/>
    </row>
    <row r="54" s="2" customFormat="1" ht="16.8" customHeight="1">
      <c r="A54" s="41"/>
      <c r="B54" s="47"/>
      <c r="C54" s="290" t="s">
        <v>19</v>
      </c>
      <c r="D54" s="290" t="s">
        <v>358</v>
      </c>
      <c r="E54" s="20" t="s">
        <v>19</v>
      </c>
      <c r="F54" s="291">
        <v>22.949999999999999</v>
      </c>
      <c r="G54" s="41"/>
      <c r="H54" s="47"/>
    </row>
    <row r="55" s="2" customFormat="1" ht="16.8" customHeight="1">
      <c r="A55" s="41"/>
      <c r="B55" s="47"/>
      <c r="C55" s="290" t="s">
        <v>19</v>
      </c>
      <c r="D55" s="290" t="s">
        <v>359</v>
      </c>
      <c r="E55" s="20" t="s">
        <v>19</v>
      </c>
      <c r="F55" s="291">
        <v>-7.0949999999999998</v>
      </c>
      <c r="G55" s="41"/>
      <c r="H55" s="47"/>
    </row>
    <row r="56" s="2" customFormat="1" ht="16.8" customHeight="1">
      <c r="A56" s="41"/>
      <c r="B56" s="47"/>
      <c r="C56" s="290" t="s">
        <v>98</v>
      </c>
      <c r="D56" s="290" t="s">
        <v>183</v>
      </c>
      <c r="E56" s="20" t="s">
        <v>19</v>
      </c>
      <c r="F56" s="291">
        <v>15.855</v>
      </c>
      <c r="G56" s="41"/>
      <c r="H56" s="47"/>
    </row>
    <row r="57" s="2" customFormat="1" ht="16.8" customHeight="1">
      <c r="A57" s="41"/>
      <c r="B57" s="47"/>
      <c r="C57" s="292" t="s">
        <v>841</v>
      </c>
      <c r="D57" s="41"/>
      <c r="E57" s="41"/>
      <c r="F57" s="41"/>
      <c r="G57" s="41"/>
      <c r="H57" s="47"/>
    </row>
    <row r="58" s="2" customFormat="1" ht="16.8" customHeight="1">
      <c r="A58" s="41"/>
      <c r="B58" s="47"/>
      <c r="C58" s="290" t="s">
        <v>352</v>
      </c>
      <c r="D58" s="290" t="s">
        <v>850</v>
      </c>
      <c r="E58" s="20" t="s">
        <v>152</v>
      </c>
      <c r="F58" s="291">
        <v>15.855</v>
      </c>
      <c r="G58" s="41"/>
      <c r="H58" s="47"/>
    </row>
    <row r="59" s="2" customFormat="1" ht="16.8" customHeight="1">
      <c r="A59" s="41"/>
      <c r="B59" s="47"/>
      <c r="C59" s="290" t="s">
        <v>390</v>
      </c>
      <c r="D59" s="290" t="s">
        <v>849</v>
      </c>
      <c r="E59" s="20" t="s">
        <v>152</v>
      </c>
      <c r="F59" s="291">
        <v>88.527000000000001</v>
      </c>
      <c r="G59" s="41"/>
      <c r="H59" s="47"/>
    </row>
    <row r="60" s="2" customFormat="1" ht="16.8" customHeight="1">
      <c r="A60" s="41"/>
      <c r="B60" s="47"/>
      <c r="C60" s="286" t="s">
        <v>108</v>
      </c>
      <c r="D60" s="287" t="s">
        <v>19</v>
      </c>
      <c r="E60" s="288" t="s">
        <v>19</v>
      </c>
      <c r="F60" s="289">
        <v>4.6200000000000001</v>
      </c>
      <c r="G60" s="41"/>
      <c r="H60" s="47"/>
    </row>
    <row r="61" s="2" customFormat="1" ht="16.8" customHeight="1">
      <c r="A61" s="41"/>
      <c r="B61" s="47"/>
      <c r="C61" s="290" t="s">
        <v>19</v>
      </c>
      <c r="D61" s="290" t="s">
        <v>687</v>
      </c>
      <c r="E61" s="20" t="s">
        <v>19</v>
      </c>
      <c r="F61" s="291">
        <v>0</v>
      </c>
      <c r="G61" s="41"/>
      <c r="H61" s="47"/>
    </row>
    <row r="62" s="2" customFormat="1" ht="16.8" customHeight="1">
      <c r="A62" s="41"/>
      <c r="B62" s="47"/>
      <c r="C62" s="290" t="s">
        <v>19</v>
      </c>
      <c r="D62" s="290" t="s">
        <v>688</v>
      </c>
      <c r="E62" s="20" t="s">
        <v>19</v>
      </c>
      <c r="F62" s="291">
        <v>0</v>
      </c>
      <c r="G62" s="41"/>
      <c r="H62" s="47"/>
    </row>
    <row r="63" s="2" customFormat="1" ht="16.8" customHeight="1">
      <c r="A63" s="41"/>
      <c r="B63" s="47"/>
      <c r="C63" s="290" t="s">
        <v>19</v>
      </c>
      <c r="D63" s="290" t="s">
        <v>689</v>
      </c>
      <c r="E63" s="20" t="s">
        <v>19</v>
      </c>
      <c r="F63" s="291">
        <v>4.6200000000000001</v>
      </c>
      <c r="G63" s="41"/>
      <c r="H63" s="47"/>
    </row>
    <row r="64" s="2" customFormat="1" ht="16.8" customHeight="1">
      <c r="A64" s="41"/>
      <c r="B64" s="47"/>
      <c r="C64" s="290" t="s">
        <v>108</v>
      </c>
      <c r="D64" s="290" t="s">
        <v>183</v>
      </c>
      <c r="E64" s="20" t="s">
        <v>19</v>
      </c>
      <c r="F64" s="291">
        <v>4.6200000000000001</v>
      </c>
      <c r="G64" s="41"/>
      <c r="H64" s="47"/>
    </row>
    <row r="65" s="2" customFormat="1" ht="16.8" customHeight="1">
      <c r="A65" s="41"/>
      <c r="B65" s="47"/>
      <c r="C65" s="292" t="s">
        <v>841</v>
      </c>
      <c r="D65" s="41"/>
      <c r="E65" s="41"/>
      <c r="F65" s="41"/>
      <c r="G65" s="41"/>
      <c r="H65" s="47"/>
    </row>
    <row r="66" s="2" customFormat="1" ht="16.8" customHeight="1">
      <c r="A66" s="41"/>
      <c r="B66" s="47"/>
      <c r="C66" s="290" t="s">
        <v>683</v>
      </c>
      <c r="D66" s="290" t="s">
        <v>851</v>
      </c>
      <c r="E66" s="20" t="s">
        <v>152</v>
      </c>
      <c r="F66" s="291">
        <v>16.379999999999999</v>
      </c>
      <c r="G66" s="41"/>
      <c r="H66" s="47"/>
    </row>
    <row r="67" s="2" customFormat="1" ht="16.8" customHeight="1">
      <c r="A67" s="41"/>
      <c r="B67" s="47"/>
      <c r="C67" s="290" t="s">
        <v>627</v>
      </c>
      <c r="D67" s="290" t="s">
        <v>843</v>
      </c>
      <c r="E67" s="20" t="s">
        <v>152</v>
      </c>
      <c r="F67" s="291">
        <v>34.380000000000003</v>
      </c>
      <c r="G67" s="41"/>
      <c r="H67" s="47"/>
    </row>
    <row r="68" s="2" customFormat="1" ht="16.8" customHeight="1">
      <c r="A68" s="41"/>
      <c r="B68" s="47"/>
      <c r="C68" s="290" t="s">
        <v>693</v>
      </c>
      <c r="D68" s="290" t="s">
        <v>852</v>
      </c>
      <c r="E68" s="20" t="s">
        <v>152</v>
      </c>
      <c r="F68" s="291">
        <v>4.6200000000000001</v>
      </c>
      <c r="G68" s="41"/>
      <c r="H68" s="47"/>
    </row>
    <row r="69" s="2" customFormat="1" ht="16.8" customHeight="1">
      <c r="A69" s="41"/>
      <c r="B69" s="47"/>
      <c r="C69" s="290" t="s">
        <v>743</v>
      </c>
      <c r="D69" s="290" t="s">
        <v>844</v>
      </c>
      <c r="E69" s="20" t="s">
        <v>152</v>
      </c>
      <c r="F69" s="291">
        <v>25.379999999999999</v>
      </c>
      <c r="G69" s="41"/>
      <c r="H69" s="47"/>
    </row>
    <row r="70" s="2" customFormat="1" ht="16.8" customHeight="1">
      <c r="A70" s="41"/>
      <c r="B70" s="47"/>
      <c r="C70" s="290" t="s">
        <v>754</v>
      </c>
      <c r="D70" s="290" t="s">
        <v>853</v>
      </c>
      <c r="E70" s="20" t="s">
        <v>152</v>
      </c>
      <c r="F70" s="291">
        <v>16.379999999999999</v>
      </c>
      <c r="G70" s="41"/>
      <c r="H70" s="47"/>
    </row>
    <row r="71" s="2" customFormat="1" ht="16.8" customHeight="1">
      <c r="A71" s="41"/>
      <c r="B71" s="47"/>
      <c r="C71" s="286" t="s">
        <v>106</v>
      </c>
      <c r="D71" s="287" t="s">
        <v>19</v>
      </c>
      <c r="E71" s="288" t="s">
        <v>19</v>
      </c>
      <c r="F71" s="289">
        <v>11.76</v>
      </c>
      <c r="G71" s="41"/>
      <c r="H71" s="47"/>
    </row>
    <row r="72" s="2" customFormat="1" ht="16.8" customHeight="1">
      <c r="A72" s="41"/>
      <c r="B72" s="47"/>
      <c r="C72" s="290" t="s">
        <v>19</v>
      </c>
      <c r="D72" s="290" t="s">
        <v>690</v>
      </c>
      <c r="E72" s="20" t="s">
        <v>19</v>
      </c>
      <c r="F72" s="291">
        <v>0</v>
      </c>
      <c r="G72" s="41"/>
      <c r="H72" s="47"/>
    </row>
    <row r="73" s="2" customFormat="1" ht="16.8" customHeight="1">
      <c r="A73" s="41"/>
      <c r="B73" s="47"/>
      <c r="C73" s="290" t="s">
        <v>19</v>
      </c>
      <c r="D73" s="290" t="s">
        <v>691</v>
      </c>
      <c r="E73" s="20" t="s">
        <v>19</v>
      </c>
      <c r="F73" s="291">
        <v>11.76</v>
      </c>
      <c r="G73" s="41"/>
      <c r="H73" s="47"/>
    </row>
    <row r="74" s="2" customFormat="1" ht="16.8" customHeight="1">
      <c r="A74" s="41"/>
      <c r="B74" s="47"/>
      <c r="C74" s="290" t="s">
        <v>106</v>
      </c>
      <c r="D74" s="290" t="s">
        <v>183</v>
      </c>
      <c r="E74" s="20" t="s">
        <v>19</v>
      </c>
      <c r="F74" s="291">
        <v>11.76</v>
      </c>
      <c r="G74" s="41"/>
      <c r="H74" s="47"/>
    </row>
    <row r="75" s="2" customFormat="1" ht="16.8" customHeight="1">
      <c r="A75" s="41"/>
      <c r="B75" s="47"/>
      <c r="C75" s="292" t="s">
        <v>841</v>
      </c>
      <c r="D75" s="41"/>
      <c r="E75" s="41"/>
      <c r="F75" s="41"/>
      <c r="G75" s="41"/>
      <c r="H75" s="47"/>
    </row>
    <row r="76" s="2" customFormat="1" ht="16.8" customHeight="1">
      <c r="A76" s="41"/>
      <c r="B76" s="47"/>
      <c r="C76" s="290" t="s">
        <v>683</v>
      </c>
      <c r="D76" s="290" t="s">
        <v>851</v>
      </c>
      <c r="E76" s="20" t="s">
        <v>152</v>
      </c>
      <c r="F76" s="291">
        <v>16.379999999999999</v>
      </c>
      <c r="G76" s="41"/>
      <c r="H76" s="47"/>
    </row>
    <row r="77" s="2" customFormat="1" ht="16.8" customHeight="1">
      <c r="A77" s="41"/>
      <c r="B77" s="47"/>
      <c r="C77" s="290" t="s">
        <v>627</v>
      </c>
      <c r="D77" s="290" t="s">
        <v>843</v>
      </c>
      <c r="E77" s="20" t="s">
        <v>152</v>
      </c>
      <c r="F77" s="291">
        <v>34.380000000000003</v>
      </c>
      <c r="G77" s="41"/>
      <c r="H77" s="47"/>
    </row>
    <row r="78" s="2" customFormat="1" ht="16.8" customHeight="1">
      <c r="A78" s="41"/>
      <c r="B78" s="47"/>
      <c r="C78" s="290" t="s">
        <v>743</v>
      </c>
      <c r="D78" s="290" t="s">
        <v>844</v>
      </c>
      <c r="E78" s="20" t="s">
        <v>152</v>
      </c>
      <c r="F78" s="291">
        <v>25.379999999999999</v>
      </c>
      <c r="G78" s="41"/>
      <c r="H78" s="47"/>
    </row>
    <row r="79" s="2" customFormat="1" ht="16.8" customHeight="1">
      <c r="A79" s="41"/>
      <c r="B79" s="47"/>
      <c r="C79" s="290" t="s">
        <v>754</v>
      </c>
      <c r="D79" s="290" t="s">
        <v>853</v>
      </c>
      <c r="E79" s="20" t="s">
        <v>152</v>
      </c>
      <c r="F79" s="291">
        <v>16.379999999999999</v>
      </c>
      <c r="G79" s="41"/>
      <c r="H79" s="47"/>
    </row>
    <row r="80" s="2" customFormat="1" ht="16.8" customHeight="1">
      <c r="A80" s="41"/>
      <c r="B80" s="47"/>
      <c r="C80" s="286" t="s">
        <v>104</v>
      </c>
      <c r="D80" s="287" t="s">
        <v>19</v>
      </c>
      <c r="E80" s="288" t="s">
        <v>19</v>
      </c>
      <c r="F80" s="289">
        <v>11.5</v>
      </c>
      <c r="G80" s="41"/>
      <c r="H80" s="47"/>
    </row>
    <row r="81" s="2" customFormat="1" ht="16.8" customHeight="1">
      <c r="A81" s="41"/>
      <c r="B81" s="47"/>
      <c r="C81" s="290" t="s">
        <v>19</v>
      </c>
      <c r="D81" s="290" t="s">
        <v>735</v>
      </c>
      <c r="E81" s="20" t="s">
        <v>19</v>
      </c>
      <c r="F81" s="291">
        <v>0</v>
      </c>
      <c r="G81" s="41"/>
      <c r="H81" s="47"/>
    </row>
    <row r="82" s="2" customFormat="1" ht="16.8" customHeight="1">
      <c r="A82" s="41"/>
      <c r="B82" s="47"/>
      <c r="C82" s="290" t="s">
        <v>19</v>
      </c>
      <c r="D82" s="290" t="s">
        <v>736</v>
      </c>
      <c r="E82" s="20" t="s">
        <v>19</v>
      </c>
      <c r="F82" s="291">
        <v>11.5</v>
      </c>
      <c r="G82" s="41"/>
      <c r="H82" s="47"/>
    </row>
    <row r="83" s="2" customFormat="1" ht="16.8" customHeight="1">
      <c r="A83" s="41"/>
      <c r="B83" s="47"/>
      <c r="C83" s="290" t="s">
        <v>104</v>
      </c>
      <c r="D83" s="290" t="s">
        <v>183</v>
      </c>
      <c r="E83" s="20" t="s">
        <v>19</v>
      </c>
      <c r="F83" s="291">
        <v>11.5</v>
      </c>
      <c r="G83" s="41"/>
      <c r="H83" s="47"/>
    </row>
    <row r="84" s="2" customFormat="1" ht="16.8" customHeight="1">
      <c r="A84" s="41"/>
      <c r="B84" s="47"/>
      <c r="C84" s="292" t="s">
        <v>841</v>
      </c>
      <c r="D84" s="41"/>
      <c r="E84" s="41"/>
      <c r="F84" s="41"/>
      <c r="G84" s="41"/>
      <c r="H84" s="47"/>
    </row>
    <row r="85" s="2" customFormat="1" ht="16.8" customHeight="1">
      <c r="A85" s="41"/>
      <c r="B85" s="47"/>
      <c r="C85" s="290" t="s">
        <v>731</v>
      </c>
      <c r="D85" s="290" t="s">
        <v>854</v>
      </c>
      <c r="E85" s="20" t="s">
        <v>152</v>
      </c>
      <c r="F85" s="291">
        <v>11.5</v>
      </c>
      <c r="G85" s="41"/>
      <c r="H85" s="47"/>
    </row>
    <row r="86" s="2" customFormat="1" ht="16.8" customHeight="1">
      <c r="A86" s="41"/>
      <c r="B86" s="47"/>
      <c r="C86" s="290" t="s">
        <v>634</v>
      </c>
      <c r="D86" s="290" t="s">
        <v>855</v>
      </c>
      <c r="E86" s="20" t="s">
        <v>152</v>
      </c>
      <c r="F86" s="291">
        <v>11.5</v>
      </c>
      <c r="G86" s="41"/>
      <c r="H86" s="47"/>
    </row>
    <row r="87" s="2" customFormat="1" ht="16.8" customHeight="1">
      <c r="A87" s="41"/>
      <c r="B87" s="47"/>
      <c r="C87" s="290" t="s">
        <v>765</v>
      </c>
      <c r="D87" s="290" t="s">
        <v>766</v>
      </c>
      <c r="E87" s="20" t="s">
        <v>152</v>
      </c>
      <c r="F87" s="291">
        <v>11.5</v>
      </c>
      <c r="G87" s="41"/>
      <c r="H87" s="47"/>
    </row>
    <row r="88" s="2" customFormat="1" ht="16.8" customHeight="1">
      <c r="A88" s="41"/>
      <c r="B88" s="47"/>
      <c r="C88" s="286" t="s">
        <v>82</v>
      </c>
      <c r="D88" s="287" t="s">
        <v>19</v>
      </c>
      <c r="E88" s="288" t="s">
        <v>19</v>
      </c>
      <c r="F88" s="289">
        <v>10.792999999999999</v>
      </c>
      <c r="G88" s="41"/>
      <c r="H88" s="47"/>
    </row>
    <row r="89" s="2" customFormat="1" ht="16.8" customHeight="1">
      <c r="A89" s="41"/>
      <c r="B89" s="47"/>
      <c r="C89" s="290" t="s">
        <v>19</v>
      </c>
      <c r="D89" s="290" t="s">
        <v>181</v>
      </c>
      <c r="E89" s="20" t="s">
        <v>19</v>
      </c>
      <c r="F89" s="291">
        <v>0</v>
      </c>
      <c r="G89" s="41"/>
      <c r="H89" s="47"/>
    </row>
    <row r="90" s="2" customFormat="1" ht="16.8" customHeight="1">
      <c r="A90" s="41"/>
      <c r="B90" s="47"/>
      <c r="C90" s="290" t="s">
        <v>19</v>
      </c>
      <c r="D90" s="290" t="s">
        <v>182</v>
      </c>
      <c r="E90" s="20" t="s">
        <v>19</v>
      </c>
      <c r="F90" s="291">
        <v>10.792999999999999</v>
      </c>
      <c r="G90" s="41"/>
      <c r="H90" s="47"/>
    </row>
    <row r="91" s="2" customFormat="1" ht="16.8" customHeight="1">
      <c r="A91" s="41"/>
      <c r="B91" s="47"/>
      <c r="C91" s="290" t="s">
        <v>82</v>
      </c>
      <c r="D91" s="290" t="s">
        <v>183</v>
      </c>
      <c r="E91" s="20" t="s">
        <v>19</v>
      </c>
      <c r="F91" s="291">
        <v>10.792999999999999</v>
      </c>
      <c r="G91" s="41"/>
      <c r="H91" s="47"/>
    </row>
    <row r="92" s="2" customFormat="1" ht="16.8" customHeight="1">
      <c r="A92" s="41"/>
      <c r="B92" s="47"/>
      <c r="C92" s="292" t="s">
        <v>841</v>
      </c>
      <c r="D92" s="41"/>
      <c r="E92" s="41"/>
      <c r="F92" s="41"/>
      <c r="G92" s="41"/>
      <c r="H92" s="47"/>
    </row>
    <row r="93" s="2" customFormat="1" ht="16.8" customHeight="1">
      <c r="A93" s="41"/>
      <c r="B93" s="47"/>
      <c r="C93" s="290" t="s">
        <v>176</v>
      </c>
      <c r="D93" s="290" t="s">
        <v>856</v>
      </c>
      <c r="E93" s="20" t="s">
        <v>178</v>
      </c>
      <c r="F93" s="291">
        <v>10.792999999999999</v>
      </c>
      <c r="G93" s="41"/>
      <c r="H93" s="47"/>
    </row>
    <row r="94" s="2" customFormat="1" ht="16.8" customHeight="1">
      <c r="A94" s="41"/>
      <c r="B94" s="47"/>
      <c r="C94" s="290" t="s">
        <v>198</v>
      </c>
      <c r="D94" s="290" t="s">
        <v>857</v>
      </c>
      <c r="E94" s="20" t="s">
        <v>178</v>
      </c>
      <c r="F94" s="291">
        <v>11.183999999999999</v>
      </c>
      <c r="G94" s="41"/>
      <c r="H94" s="47"/>
    </row>
    <row r="95" s="2" customFormat="1" ht="16.8" customHeight="1">
      <c r="A95" s="41"/>
      <c r="B95" s="47"/>
      <c r="C95" s="290" t="s">
        <v>204</v>
      </c>
      <c r="D95" s="290" t="s">
        <v>858</v>
      </c>
      <c r="E95" s="20" t="s">
        <v>178</v>
      </c>
      <c r="F95" s="291">
        <v>11.183999999999999</v>
      </c>
      <c r="G95" s="41"/>
      <c r="H95" s="47"/>
    </row>
    <row r="96" s="2" customFormat="1" ht="16.8" customHeight="1">
      <c r="A96" s="41"/>
      <c r="B96" s="47"/>
      <c r="C96" s="286" t="s">
        <v>85</v>
      </c>
      <c r="D96" s="287" t="s">
        <v>19</v>
      </c>
      <c r="E96" s="288" t="s">
        <v>19</v>
      </c>
      <c r="F96" s="289">
        <v>0.39100000000000001</v>
      </c>
      <c r="G96" s="41"/>
      <c r="H96" s="47"/>
    </row>
    <row r="97" s="2" customFormat="1" ht="16.8" customHeight="1">
      <c r="A97" s="41"/>
      <c r="B97" s="47"/>
      <c r="C97" s="290" t="s">
        <v>19</v>
      </c>
      <c r="D97" s="290" t="s">
        <v>189</v>
      </c>
      <c r="E97" s="20" t="s">
        <v>19</v>
      </c>
      <c r="F97" s="291">
        <v>0</v>
      </c>
      <c r="G97" s="41"/>
      <c r="H97" s="47"/>
    </row>
    <row r="98" s="2" customFormat="1" ht="16.8" customHeight="1">
      <c r="A98" s="41"/>
      <c r="B98" s="47"/>
      <c r="C98" s="290" t="s">
        <v>19</v>
      </c>
      <c r="D98" s="290" t="s">
        <v>190</v>
      </c>
      <c r="E98" s="20" t="s">
        <v>19</v>
      </c>
      <c r="F98" s="291">
        <v>0.39100000000000001</v>
      </c>
      <c r="G98" s="41"/>
      <c r="H98" s="47"/>
    </row>
    <row r="99" s="2" customFormat="1" ht="16.8" customHeight="1">
      <c r="A99" s="41"/>
      <c r="B99" s="47"/>
      <c r="C99" s="290" t="s">
        <v>85</v>
      </c>
      <c r="D99" s="290" t="s">
        <v>183</v>
      </c>
      <c r="E99" s="20" t="s">
        <v>19</v>
      </c>
      <c r="F99" s="291">
        <v>0.39100000000000001</v>
      </c>
      <c r="G99" s="41"/>
      <c r="H99" s="47"/>
    </row>
    <row r="100" s="2" customFormat="1" ht="16.8" customHeight="1">
      <c r="A100" s="41"/>
      <c r="B100" s="47"/>
      <c r="C100" s="292" t="s">
        <v>841</v>
      </c>
      <c r="D100" s="41"/>
      <c r="E100" s="41"/>
      <c r="F100" s="41"/>
      <c r="G100" s="41"/>
      <c r="H100" s="47"/>
    </row>
    <row r="101" s="2" customFormat="1" ht="16.8" customHeight="1">
      <c r="A101" s="41"/>
      <c r="B101" s="47"/>
      <c r="C101" s="290" t="s">
        <v>185</v>
      </c>
      <c r="D101" s="290" t="s">
        <v>859</v>
      </c>
      <c r="E101" s="20" t="s">
        <v>178</v>
      </c>
      <c r="F101" s="291">
        <v>0.39100000000000001</v>
      </c>
      <c r="G101" s="41"/>
      <c r="H101" s="47"/>
    </row>
    <row r="102" s="2" customFormat="1" ht="16.8" customHeight="1">
      <c r="A102" s="41"/>
      <c r="B102" s="47"/>
      <c r="C102" s="290" t="s">
        <v>198</v>
      </c>
      <c r="D102" s="290" t="s">
        <v>857</v>
      </c>
      <c r="E102" s="20" t="s">
        <v>178</v>
      </c>
      <c r="F102" s="291">
        <v>11.183999999999999</v>
      </c>
      <c r="G102" s="41"/>
      <c r="H102" s="47"/>
    </row>
    <row r="103" s="2" customFormat="1" ht="16.8" customHeight="1">
      <c r="A103" s="41"/>
      <c r="B103" s="47"/>
      <c r="C103" s="290" t="s">
        <v>204</v>
      </c>
      <c r="D103" s="290" t="s">
        <v>858</v>
      </c>
      <c r="E103" s="20" t="s">
        <v>178</v>
      </c>
      <c r="F103" s="291">
        <v>11.183999999999999</v>
      </c>
      <c r="G103" s="41"/>
      <c r="H103" s="47"/>
    </row>
    <row r="104" s="2" customFormat="1" ht="16.8" customHeight="1">
      <c r="A104" s="41"/>
      <c r="B104" s="47"/>
      <c r="C104" s="286" t="s">
        <v>92</v>
      </c>
      <c r="D104" s="287" t="s">
        <v>19</v>
      </c>
      <c r="E104" s="288" t="s">
        <v>19</v>
      </c>
      <c r="F104" s="289">
        <v>9.5</v>
      </c>
      <c r="G104" s="41"/>
      <c r="H104" s="47"/>
    </row>
    <row r="105" s="2" customFormat="1" ht="16.8" customHeight="1">
      <c r="A105" s="41"/>
      <c r="B105" s="47"/>
      <c r="C105" s="290" t="s">
        <v>19</v>
      </c>
      <c r="D105" s="290" t="s">
        <v>263</v>
      </c>
      <c r="E105" s="20" t="s">
        <v>19</v>
      </c>
      <c r="F105" s="291">
        <v>0</v>
      </c>
      <c r="G105" s="41"/>
      <c r="H105" s="47"/>
    </row>
    <row r="106" s="2" customFormat="1" ht="16.8" customHeight="1">
      <c r="A106" s="41"/>
      <c r="B106" s="47"/>
      <c r="C106" s="290" t="s">
        <v>19</v>
      </c>
      <c r="D106" s="290" t="s">
        <v>270</v>
      </c>
      <c r="E106" s="20" t="s">
        <v>19</v>
      </c>
      <c r="F106" s="291">
        <v>9.5</v>
      </c>
      <c r="G106" s="41"/>
      <c r="H106" s="47"/>
    </row>
    <row r="107" s="2" customFormat="1" ht="16.8" customHeight="1">
      <c r="A107" s="41"/>
      <c r="B107" s="47"/>
      <c r="C107" s="290" t="s">
        <v>92</v>
      </c>
      <c r="D107" s="290" t="s">
        <v>183</v>
      </c>
      <c r="E107" s="20" t="s">
        <v>19</v>
      </c>
      <c r="F107" s="291">
        <v>9.5</v>
      </c>
      <c r="G107" s="41"/>
      <c r="H107" s="47"/>
    </row>
    <row r="108" s="2" customFormat="1" ht="16.8" customHeight="1">
      <c r="A108" s="41"/>
      <c r="B108" s="47"/>
      <c r="C108" s="292" t="s">
        <v>841</v>
      </c>
      <c r="D108" s="41"/>
      <c r="E108" s="41"/>
      <c r="F108" s="41"/>
      <c r="G108" s="41"/>
      <c r="H108" s="47"/>
    </row>
    <row r="109" s="2" customFormat="1" ht="16.8" customHeight="1">
      <c r="A109" s="41"/>
      <c r="B109" s="47"/>
      <c r="C109" s="290" t="s">
        <v>266</v>
      </c>
      <c r="D109" s="290" t="s">
        <v>860</v>
      </c>
      <c r="E109" s="20" t="s">
        <v>152</v>
      </c>
      <c r="F109" s="291">
        <v>9.5</v>
      </c>
      <c r="G109" s="41"/>
      <c r="H109" s="47"/>
    </row>
    <row r="110" s="2" customFormat="1" ht="16.8" customHeight="1">
      <c r="A110" s="41"/>
      <c r="B110" s="47"/>
      <c r="C110" s="290" t="s">
        <v>272</v>
      </c>
      <c r="D110" s="290" t="s">
        <v>861</v>
      </c>
      <c r="E110" s="20" t="s">
        <v>211</v>
      </c>
      <c r="F110" s="291">
        <v>0.247</v>
      </c>
      <c r="G110" s="41"/>
      <c r="H110" s="47"/>
    </row>
    <row r="111" s="2" customFormat="1" ht="16.8" customHeight="1">
      <c r="A111" s="41"/>
      <c r="B111" s="47"/>
      <c r="C111" s="286" t="s">
        <v>88</v>
      </c>
      <c r="D111" s="287" t="s">
        <v>19</v>
      </c>
      <c r="E111" s="288" t="s">
        <v>19</v>
      </c>
      <c r="F111" s="289">
        <v>10.108000000000001</v>
      </c>
      <c r="G111" s="41"/>
      <c r="H111" s="47"/>
    </row>
    <row r="112" s="2" customFormat="1" ht="16.8" customHeight="1">
      <c r="A112" s="41"/>
      <c r="B112" s="47"/>
      <c r="C112" s="290" t="s">
        <v>19</v>
      </c>
      <c r="D112" s="290" t="s">
        <v>263</v>
      </c>
      <c r="E112" s="20" t="s">
        <v>19</v>
      </c>
      <c r="F112" s="291">
        <v>0</v>
      </c>
      <c r="G112" s="41"/>
      <c r="H112" s="47"/>
    </row>
    <row r="113" s="2" customFormat="1" ht="16.8" customHeight="1">
      <c r="A113" s="41"/>
      <c r="B113" s="47"/>
      <c r="C113" s="290" t="s">
        <v>19</v>
      </c>
      <c r="D113" s="290" t="s">
        <v>264</v>
      </c>
      <c r="E113" s="20" t="s">
        <v>19</v>
      </c>
      <c r="F113" s="291">
        <v>10.108000000000001</v>
      </c>
      <c r="G113" s="41"/>
      <c r="H113" s="47"/>
    </row>
    <row r="114" s="2" customFormat="1" ht="16.8" customHeight="1">
      <c r="A114" s="41"/>
      <c r="B114" s="47"/>
      <c r="C114" s="290" t="s">
        <v>88</v>
      </c>
      <c r="D114" s="290" t="s">
        <v>183</v>
      </c>
      <c r="E114" s="20" t="s">
        <v>19</v>
      </c>
      <c r="F114" s="291">
        <v>10.108000000000001</v>
      </c>
      <c r="G114" s="41"/>
      <c r="H114" s="47"/>
    </row>
    <row r="115" s="2" customFormat="1" ht="16.8" customHeight="1">
      <c r="A115" s="41"/>
      <c r="B115" s="47"/>
      <c r="C115" s="292" t="s">
        <v>841</v>
      </c>
      <c r="D115" s="41"/>
      <c r="E115" s="41"/>
      <c r="F115" s="41"/>
      <c r="G115" s="41"/>
      <c r="H115" s="47"/>
    </row>
    <row r="116" s="2" customFormat="1" ht="16.8" customHeight="1">
      <c r="A116" s="41"/>
      <c r="B116" s="47"/>
      <c r="C116" s="290" t="s">
        <v>259</v>
      </c>
      <c r="D116" s="290" t="s">
        <v>862</v>
      </c>
      <c r="E116" s="20" t="s">
        <v>152</v>
      </c>
      <c r="F116" s="291">
        <v>10.108000000000001</v>
      </c>
      <c r="G116" s="41"/>
      <c r="H116" s="47"/>
    </row>
    <row r="117" s="2" customFormat="1" ht="16.8" customHeight="1">
      <c r="A117" s="41"/>
      <c r="B117" s="47"/>
      <c r="C117" s="290" t="s">
        <v>272</v>
      </c>
      <c r="D117" s="290" t="s">
        <v>861</v>
      </c>
      <c r="E117" s="20" t="s">
        <v>211</v>
      </c>
      <c r="F117" s="291">
        <v>0.247</v>
      </c>
      <c r="G117" s="41"/>
      <c r="H117" s="47"/>
    </row>
    <row r="118" s="2" customFormat="1" ht="7.44" customHeight="1">
      <c r="A118" s="41"/>
      <c r="B118" s="154"/>
      <c r="C118" s="155"/>
      <c r="D118" s="155"/>
      <c r="E118" s="155"/>
      <c r="F118" s="155"/>
      <c r="G118" s="155"/>
      <c r="H118" s="47"/>
    </row>
    <row r="119" s="2" customFormat="1">
      <c r="A119" s="41"/>
      <c r="B119" s="41"/>
      <c r="C119" s="41"/>
      <c r="D119" s="41"/>
      <c r="E119" s="41"/>
      <c r="F119" s="41"/>
      <c r="G119" s="41"/>
      <c r="H119" s="41"/>
    </row>
  </sheetData>
  <sheetProtection sheet="1" formatColumns="0" formatRows="0" objects="1" scenarios="1" spinCount="100000" saltValue="mgOVtYhem9J0fPLQLOPMROQOrFxaFpUXrdeMUlc+RfiEIlHB08w9A9ueZKvjSFZUMU6J+5z9zVUWyaWoEl/Zxg==" hashValue="qLXvj/qTBQjCUNTSwFGJuhkxK754nDGBsdD1HSZb6MU+Tfl/vfUJ6E2DgLkpliB/O9QDXCbZ7D6iWBGgit/vFA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93" customWidth="1"/>
    <col min="2" max="2" width="1.667969" style="293" customWidth="1"/>
    <col min="3" max="4" width="5" style="293" customWidth="1"/>
    <col min="5" max="5" width="11.66016" style="293" customWidth="1"/>
    <col min="6" max="6" width="9.160156" style="293" customWidth="1"/>
    <col min="7" max="7" width="5" style="293" customWidth="1"/>
    <col min="8" max="8" width="77.83203" style="293" customWidth="1"/>
    <col min="9" max="10" width="20" style="293" customWidth="1"/>
    <col min="11" max="11" width="1.667969" style="293" customWidth="1"/>
  </cols>
  <sheetData>
    <row r="1" s="1" customFormat="1" ht="37.5" customHeight="1"/>
    <row r="2" s="1" customFormat="1" ht="7.5" customHeight="1">
      <c r="B2" s="294"/>
      <c r="C2" s="295"/>
      <c r="D2" s="295"/>
      <c r="E2" s="295"/>
      <c r="F2" s="295"/>
      <c r="G2" s="295"/>
      <c r="H2" s="295"/>
      <c r="I2" s="295"/>
      <c r="J2" s="295"/>
      <c r="K2" s="296"/>
    </row>
    <row r="3" s="17" customFormat="1" ht="45" customHeight="1">
      <c r="B3" s="297"/>
      <c r="C3" s="298" t="s">
        <v>863</v>
      </c>
      <c r="D3" s="298"/>
      <c r="E3" s="298"/>
      <c r="F3" s="298"/>
      <c r="G3" s="298"/>
      <c r="H3" s="298"/>
      <c r="I3" s="298"/>
      <c r="J3" s="298"/>
      <c r="K3" s="299"/>
    </row>
    <row r="4" s="1" customFormat="1" ht="25.5" customHeight="1">
      <c r="B4" s="300"/>
      <c r="C4" s="301" t="s">
        <v>864</v>
      </c>
      <c r="D4" s="301"/>
      <c r="E4" s="301"/>
      <c r="F4" s="301"/>
      <c r="G4" s="301"/>
      <c r="H4" s="301"/>
      <c r="I4" s="301"/>
      <c r="J4" s="301"/>
      <c r="K4" s="302"/>
    </row>
    <row r="5" s="1" customFormat="1" ht="5.25" customHeight="1">
      <c r="B5" s="300"/>
      <c r="C5" s="303"/>
      <c r="D5" s="303"/>
      <c r="E5" s="303"/>
      <c r="F5" s="303"/>
      <c r="G5" s="303"/>
      <c r="H5" s="303"/>
      <c r="I5" s="303"/>
      <c r="J5" s="303"/>
      <c r="K5" s="302"/>
    </row>
    <row r="6" s="1" customFormat="1" ht="15" customHeight="1">
      <c r="B6" s="300"/>
      <c r="C6" s="304" t="s">
        <v>865</v>
      </c>
      <c r="D6" s="304"/>
      <c r="E6" s="304"/>
      <c r="F6" s="304"/>
      <c r="G6" s="304"/>
      <c r="H6" s="304"/>
      <c r="I6" s="304"/>
      <c r="J6" s="304"/>
      <c r="K6" s="302"/>
    </row>
    <row r="7" s="1" customFormat="1" ht="15" customHeight="1">
      <c r="B7" s="305"/>
      <c r="C7" s="304" t="s">
        <v>866</v>
      </c>
      <c r="D7" s="304"/>
      <c r="E7" s="304"/>
      <c r="F7" s="304"/>
      <c r="G7" s="304"/>
      <c r="H7" s="304"/>
      <c r="I7" s="304"/>
      <c r="J7" s="304"/>
      <c r="K7" s="302"/>
    </row>
    <row r="8" s="1" customFormat="1" ht="12.75" customHeight="1">
      <c r="B8" s="305"/>
      <c r="C8" s="304"/>
      <c r="D8" s="304"/>
      <c r="E8" s="304"/>
      <c r="F8" s="304"/>
      <c r="G8" s="304"/>
      <c r="H8" s="304"/>
      <c r="I8" s="304"/>
      <c r="J8" s="304"/>
      <c r="K8" s="302"/>
    </row>
    <row r="9" s="1" customFormat="1" ht="15" customHeight="1">
      <c r="B9" s="305"/>
      <c r="C9" s="304" t="s">
        <v>867</v>
      </c>
      <c r="D9" s="304"/>
      <c r="E9" s="304"/>
      <c r="F9" s="304"/>
      <c r="G9" s="304"/>
      <c r="H9" s="304"/>
      <c r="I9" s="304"/>
      <c r="J9" s="304"/>
      <c r="K9" s="302"/>
    </row>
    <row r="10" s="1" customFormat="1" ht="15" customHeight="1">
      <c r="B10" s="305"/>
      <c r="C10" s="304"/>
      <c r="D10" s="304" t="s">
        <v>868</v>
      </c>
      <c r="E10" s="304"/>
      <c r="F10" s="304"/>
      <c r="G10" s="304"/>
      <c r="H10" s="304"/>
      <c r="I10" s="304"/>
      <c r="J10" s="304"/>
      <c r="K10" s="302"/>
    </row>
    <row r="11" s="1" customFormat="1" ht="15" customHeight="1">
      <c r="B11" s="305"/>
      <c r="C11" s="306"/>
      <c r="D11" s="304" t="s">
        <v>869</v>
      </c>
      <c r="E11" s="304"/>
      <c r="F11" s="304"/>
      <c r="G11" s="304"/>
      <c r="H11" s="304"/>
      <c r="I11" s="304"/>
      <c r="J11" s="304"/>
      <c r="K11" s="302"/>
    </row>
    <row r="12" s="1" customFormat="1" ht="15" customHeight="1">
      <c r="B12" s="305"/>
      <c r="C12" s="306"/>
      <c r="D12" s="304"/>
      <c r="E12" s="304"/>
      <c r="F12" s="304"/>
      <c r="G12" s="304"/>
      <c r="H12" s="304"/>
      <c r="I12" s="304"/>
      <c r="J12" s="304"/>
      <c r="K12" s="302"/>
    </row>
    <row r="13" s="1" customFormat="1" ht="15" customHeight="1">
      <c r="B13" s="305"/>
      <c r="C13" s="306"/>
      <c r="D13" s="307" t="s">
        <v>870</v>
      </c>
      <c r="E13" s="304"/>
      <c r="F13" s="304"/>
      <c r="G13" s="304"/>
      <c r="H13" s="304"/>
      <c r="I13" s="304"/>
      <c r="J13" s="304"/>
      <c r="K13" s="302"/>
    </row>
    <row r="14" s="1" customFormat="1" ht="12.75" customHeight="1">
      <c r="B14" s="305"/>
      <c r="C14" s="306"/>
      <c r="D14" s="306"/>
      <c r="E14" s="306"/>
      <c r="F14" s="306"/>
      <c r="G14" s="306"/>
      <c r="H14" s="306"/>
      <c r="I14" s="306"/>
      <c r="J14" s="306"/>
      <c r="K14" s="302"/>
    </row>
    <row r="15" s="1" customFormat="1" ht="15" customHeight="1">
      <c r="B15" s="305"/>
      <c r="C15" s="306"/>
      <c r="D15" s="304" t="s">
        <v>871</v>
      </c>
      <c r="E15" s="304"/>
      <c r="F15" s="304"/>
      <c r="G15" s="304"/>
      <c r="H15" s="304"/>
      <c r="I15" s="304"/>
      <c r="J15" s="304"/>
      <c r="K15" s="302"/>
    </row>
    <row r="16" s="1" customFormat="1" ht="15" customHeight="1">
      <c r="B16" s="305"/>
      <c r="C16" s="306"/>
      <c r="D16" s="304" t="s">
        <v>872</v>
      </c>
      <c r="E16" s="304"/>
      <c r="F16" s="304"/>
      <c r="G16" s="304"/>
      <c r="H16" s="304"/>
      <c r="I16" s="304"/>
      <c r="J16" s="304"/>
      <c r="K16" s="302"/>
    </row>
    <row r="17" s="1" customFormat="1" ht="15" customHeight="1">
      <c r="B17" s="305"/>
      <c r="C17" s="306"/>
      <c r="D17" s="304" t="s">
        <v>873</v>
      </c>
      <c r="E17" s="304"/>
      <c r="F17" s="304"/>
      <c r="G17" s="304"/>
      <c r="H17" s="304"/>
      <c r="I17" s="304"/>
      <c r="J17" s="304"/>
      <c r="K17" s="302"/>
    </row>
    <row r="18" s="1" customFormat="1" ht="15" customHeight="1">
      <c r="B18" s="305"/>
      <c r="C18" s="306"/>
      <c r="D18" s="306"/>
      <c r="E18" s="308" t="s">
        <v>79</v>
      </c>
      <c r="F18" s="304" t="s">
        <v>874</v>
      </c>
      <c r="G18" s="304"/>
      <c r="H18" s="304"/>
      <c r="I18" s="304"/>
      <c r="J18" s="304"/>
      <c r="K18" s="302"/>
    </row>
    <row r="19" s="1" customFormat="1" ht="15" customHeight="1">
      <c r="B19" s="305"/>
      <c r="C19" s="306"/>
      <c r="D19" s="306"/>
      <c r="E19" s="308" t="s">
        <v>875</v>
      </c>
      <c r="F19" s="304" t="s">
        <v>876</v>
      </c>
      <c r="G19" s="304"/>
      <c r="H19" s="304"/>
      <c r="I19" s="304"/>
      <c r="J19" s="304"/>
      <c r="K19" s="302"/>
    </row>
    <row r="20" s="1" customFormat="1" ht="15" customHeight="1">
      <c r="B20" s="305"/>
      <c r="C20" s="306"/>
      <c r="D20" s="306"/>
      <c r="E20" s="308" t="s">
        <v>877</v>
      </c>
      <c r="F20" s="304" t="s">
        <v>878</v>
      </c>
      <c r="G20" s="304"/>
      <c r="H20" s="304"/>
      <c r="I20" s="304"/>
      <c r="J20" s="304"/>
      <c r="K20" s="302"/>
    </row>
    <row r="21" s="1" customFormat="1" ht="15" customHeight="1">
      <c r="B21" s="305"/>
      <c r="C21" s="306"/>
      <c r="D21" s="306"/>
      <c r="E21" s="308" t="s">
        <v>879</v>
      </c>
      <c r="F21" s="304" t="s">
        <v>880</v>
      </c>
      <c r="G21" s="304"/>
      <c r="H21" s="304"/>
      <c r="I21" s="304"/>
      <c r="J21" s="304"/>
      <c r="K21" s="302"/>
    </row>
    <row r="22" s="1" customFormat="1" ht="15" customHeight="1">
      <c r="B22" s="305"/>
      <c r="C22" s="306"/>
      <c r="D22" s="306"/>
      <c r="E22" s="308" t="s">
        <v>827</v>
      </c>
      <c r="F22" s="304" t="s">
        <v>828</v>
      </c>
      <c r="G22" s="304"/>
      <c r="H22" s="304"/>
      <c r="I22" s="304"/>
      <c r="J22" s="304"/>
      <c r="K22" s="302"/>
    </row>
    <row r="23" s="1" customFormat="1" ht="15" customHeight="1">
      <c r="B23" s="305"/>
      <c r="C23" s="306"/>
      <c r="D23" s="306"/>
      <c r="E23" s="308" t="s">
        <v>881</v>
      </c>
      <c r="F23" s="304" t="s">
        <v>882</v>
      </c>
      <c r="G23" s="304"/>
      <c r="H23" s="304"/>
      <c r="I23" s="304"/>
      <c r="J23" s="304"/>
      <c r="K23" s="302"/>
    </row>
    <row r="24" s="1" customFormat="1" ht="12.75" customHeight="1">
      <c r="B24" s="305"/>
      <c r="C24" s="306"/>
      <c r="D24" s="306"/>
      <c r="E24" s="306"/>
      <c r="F24" s="306"/>
      <c r="G24" s="306"/>
      <c r="H24" s="306"/>
      <c r="I24" s="306"/>
      <c r="J24" s="306"/>
      <c r="K24" s="302"/>
    </row>
    <row r="25" s="1" customFormat="1" ht="15" customHeight="1">
      <c r="B25" s="305"/>
      <c r="C25" s="304" t="s">
        <v>883</v>
      </c>
      <c r="D25" s="304"/>
      <c r="E25" s="304"/>
      <c r="F25" s="304"/>
      <c r="G25" s="304"/>
      <c r="H25" s="304"/>
      <c r="I25" s="304"/>
      <c r="J25" s="304"/>
      <c r="K25" s="302"/>
    </row>
    <row r="26" s="1" customFormat="1" ht="15" customHeight="1">
      <c r="B26" s="305"/>
      <c r="C26" s="304" t="s">
        <v>884</v>
      </c>
      <c r="D26" s="304"/>
      <c r="E26" s="304"/>
      <c r="F26" s="304"/>
      <c r="G26" s="304"/>
      <c r="H26" s="304"/>
      <c r="I26" s="304"/>
      <c r="J26" s="304"/>
      <c r="K26" s="302"/>
    </row>
    <row r="27" s="1" customFormat="1" ht="15" customHeight="1">
      <c r="B27" s="305"/>
      <c r="C27" s="304"/>
      <c r="D27" s="304" t="s">
        <v>885</v>
      </c>
      <c r="E27" s="304"/>
      <c r="F27" s="304"/>
      <c r="G27" s="304"/>
      <c r="H27" s="304"/>
      <c r="I27" s="304"/>
      <c r="J27" s="304"/>
      <c r="K27" s="302"/>
    </row>
    <row r="28" s="1" customFormat="1" ht="15" customHeight="1">
      <c r="B28" s="305"/>
      <c r="C28" s="306"/>
      <c r="D28" s="304" t="s">
        <v>886</v>
      </c>
      <c r="E28" s="304"/>
      <c r="F28" s="304"/>
      <c r="G28" s="304"/>
      <c r="H28" s="304"/>
      <c r="I28" s="304"/>
      <c r="J28" s="304"/>
      <c r="K28" s="302"/>
    </row>
    <row r="29" s="1" customFormat="1" ht="12.75" customHeight="1">
      <c r="B29" s="305"/>
      <c r="C29" s="306"/>
      <c r="D29" s="306"/>
      <c r="E29" s="306"/>
      <c r="F29" s="306"/>
      <c r="G29" s="306"/>
      <c r="H29" s="306"/>
      <c r="I29" s="306"/>
      <c r="J29" s="306"/>
      <c r="K29" s="302"/>
    </row>
    <row r="30" s="1" customFormat="1" ht="15" customHeight="1">
      <c r="B30" s="305"/>
      <c r="C30" s="306"/>
      <c r="D30" s="304" t="s">
        <v>887</v>
      </c>
      <c r="E30" s="304"/>
      <c r="F30" s="304"/>
      <c r="G30" s="304"/>
      <c r="H30" s="304"/>
      <c r="I30" s="304"/>
      <c r="J30" s="304"/>
      <c r="K30" s="302"/>
    </row>
    <row r="31" s="1" customFormat="1" ht="15" customHeight="1">
      <c r="B31" s="305"/>
      <c r="C31" s="306"/>
      <c r="D31" s="304" t="s">
        <v>888</v>
      </c>
      <c r="E31" s="304"/>
      <c r="F31" s="304"/>
      <c r="G31" s="304"/>
      <c r="H31" s="304"/>
      <c r="I31" s="304"/>
      <c r="J31" s="304"/>
      <c r="K31" s="302"/>
    </row>
    <row r="32" s="1" customFormat="1" ht="12.75" customHeight="1">
      <c r="B32" s="305"/>
      <c r="C32" s="306"/>
      <c r="D32" s="306"/>
      <c r="E32" s="306"/>
      <c r="F32" s="306"/>
      <c r="G32" s="306"/>
      <c r="H32" s="306"/>
      <c r="I32" s="306"/>
      <c r="J32" s="306"/>
      <c r="K32" s="302"/>
    </row>
    <row r="33" s="1" customFormat="1" ht="15" customHeight="1">
      <c r="B33" s="305"/>
      <c r="C33" s="306"/>
      <c r="D33" s="304" t="s">
        <v>889</v>
      </c>
      <c r="E33" s="304"/>
      <c r="F33" s="304"/>
      <c r="G33" s="304"/>
      <c r="H33" s="304"/>
      <c r="I33" s="304"/>
      <c r="J33" s="304"/>
      <c r="K33" s="302"/>
    </row>
    <row r="34" s="1" customFormat="1" ht="15" customHeight="1">
      <c r="B34" s="305"/>
      <c r="C34" s="306"/>
      <c r="D34" s="304" t="s">
        <v>890</v>
      </c>
      <c r="E34" s="304"/>
      <c r="F34" s="304"/>
      <c r="G34" s="304"/>
      <c r="H34" s="304"/>
      <c r="I34" s="304"/>
      <c r="J34" s="304"/>
      <c r="K34" s="302"/>
    </row>
    <row r="35" s="1" customFormat="1" ht="15" customHeight="1">
      <c r="B35" s="305"/>
      <c r="C35" s="306"/>
      <c r="D35" s="304" t="s">
        <v>891</v>
      </c>
      <c r="E35" s="304"/>
      <c r="F35" s="304"/>
      <c r="G35" s="304"/>
      <c r="H35" s="304"/>
      <c r="I35" s="304"/>
      <c r="J35" s="304"/>
      <c r="K35" s="302"/>
    </row>
    <row r="36" s="1" customFormat="1" ht="15" customHeight="1">
      <c r="B36" s="305"/>
      <c r="C36" s="306"/>
      <c r="D36" s="304"/>
      <c r="E36" s="307" t="s">
        <v>133</v>
      </c>
      <c r="F36" s="304"/>
      <c r="G36" s="304" t="s">
        <v>892</v>
      </c>
      <c r="H36" s="304"/>
      <c r="I36" s="304"/>
      <c r="J36" s="304"/>
      <c r="K36" s="302"/>
    </row>
    <row r="37" s="1" customFormat="1" ht="30.75" customHeight="1">
      <c r="B37" s="305"/>
      <c r="C37" s="306"/>
      <c r="D37" s="304"/>
      <c r="E37" s="307" t="s">
        <v>893</v>
      </c>
      <c r="F37" s="304"/>
      <c r="G37" s="304" t="s">
        <v>894</v>
      </c>
      <c r="H37" s="304"/>
      <c r="I37" s="304"/>
      <c r="J37" s="304"/>
      <c r="K37" s="302"/>
    </row>
    <row r="38" s="1" customFormat="1" ht="15" customHeight="1">
      <c r="B38" s="305"/>
      <c r="C38" s="306"/>
      <c r="D38" s="304"/>
      <c r="E38" s="307" t="s">
        <v>56</v>
      </c>
      <c r="F38" s="304"/>
      <c r="G38" s="304" t="s">
        <v>895</v>
      </c>
      <c r="H38" s="304"/>
      <c r="I38" s="304"/>
      <c r="J38" s="304"/>
      <c r="K38" s="302"/>
    </row>
    <row r="39" s="1" customFormat="1" ht="15" customHeight="1">
      <c r="B39" s="305"/>
      <c r="C39" s="306"/>
      <c r="D39" s="304"/>
      <c r="E39" s="307" t="s">
        <v>57</v>
      </c>
      <c r="F39" s="304"/>
      <c r="G39" s="304" t="s">
        <v>896</v>
      </c>
      <c r="H39" s="304"/>
      <c r="I39" s="304"/>
      <c r="J39" s="304"/>
      <c r="K39" s="302"/>
    </row>
    <row r="40" s="1" customFormat="1" ht="15" customHeight="1">
      <c r="B40" s="305"/>
      <c r="C40" s="306"/>
      <c r="D40" s="304"/>
      <c r="E40" s="307" t="s">
        <v>134</v>
      </c>
      <c r="F40" s="304"/>
      <c r="G40" s="304" t="s">
        <v>897</v>
      </c>
      <c r="H40" s="304"/>
      <c r="I40" s="304"/>
      <c r="J40" s="304"/>
      <c r="K40" s="302"/>
    </row>
    <row r="41" s="1" customFormat="1" ht="15" customHeight="1">
      <c r="B41" s="305"/>
      <c r="C41" s="306"/>
      <c r="D41" s="304"/>
      <c r="E41" s="307" t="s">
        <v>135</v>
      </c>
      <c r="F41" s="304"/>
      <c r="G41" s="304" t="s">
        <v>898</v>
      </c>
      <c r="H41" s="304"/>
      <c r="I41" s="304"/>
      <c r="J41" s="304"/>
      <c r="K41" s="302"/>
    </row>
    <row r="42" s="1" customFormat="1" ht="15" customHeight="1">
      <c r="B42" s="305"/>
      <c r="C42" s="306"/>
      <c r="D42" s="304"/>
      <c r="E42" s="307" t="s">
        <v>899</v>
      </c>
      <c r="F42" s="304"/>
      <c r="G42" s="304" t="s">
        <v>900</v>
      </c>
      <c r="H42" s="304"/>
      <c r="I42" s="304"/>
      <c r="J42" s="304"/>
      <c r="K42" s="302"/>
    </row>
    <row r="43" s="1" customFormat="1" ht="15" customHeight="1">
      <c r="B43" s="305"/>
      <c r="C43" s="306"/>
      <c r="D43" s="304"/>
      <c r="E43" s="307"/>
      <c r="F43" s="304"/>
      <c r="G43" s="304" t="s">
        <v>901</v>
      </c>
      <c r="H43" s="304"/>
      <c r="I43" s="304"/>
      <c r="J43" s="304"/>
      <c r="K43" s="302"/>
    </row>
    <row r="44" s="1" customFormat="1" ht="15" customHeight="1">
      <c r="B44" s="305"/>
      <c r="C44" s="306"/>
      <c r="D44" s="304"/>
      <c r="E44" s="307" t="s">
        <v>902</v>
      </c>
      <c r="F44" s="304"/>
      <c r="G44" s="304" t="s">
        <v>903</v>
      </c>
      <c r="H44" s="304"/>
      <c r="I44" s="304"/>
      <c r="J44" s="304"/>
      <c r="K44" s="302"/>
    </row>
    <row r="45" s="1" customFormat="1" ht="15" customHeight="1">
      <c r="B45" s="305"/>
      <c r="C45" s="306"/>
      <c r="D45" s="304"/>
      <c r="E45" s="307" t="s">
        <v>137</v>
      </c>
      <c r="F45" s="304"/>
      <c r="G45" s="304" t="s">
        <v>904</v>
      </c>
      <c r="H45" s="304"/>
      <c r="I45" s="304"/>
      <c r="J45" s="304"/>
      <c r="K45" s="302"/>
    </row>
    <row r="46" s="1" customFormat="1" ht="12.75" customHeight="1">
      <c r="B46" s="305"/>
      <c r="C46" s="306"/>
      <c r="D46" s="304"/>
      <c r="E46" s="304"/>
      <c r="F46" s="304"/>
      <c r="G46" s="304"/>
      <c r="H46" s="304"/>
      <c r="I46" s="304"/>
      <c r="J46" s="304"/>
      <c r="K46" s="302"/>
    </row>
    <row r="47" s="1" customFormat="1" ht="15" customHeight="1">
      <c r="B47" s="305"/>
      <c r="C47" s="306"/>
      <c r="D47" s="304" t="s">
        <v>905</v>
      </c>
      <c r="E47" s="304"/>
      <c r="F47" s="304"/>
      <c r="G47" s="304"/>
      <c r="H47" s="304"/>
      <c r="I47" s="304"/>
      <c r="J47" s="304"/>
      <c r="K47" s="302"/>
    </row>
    <row r="48" s="1" customFormat="1" ht="15" customHeight="1">
      <c r="B48" s="305"/>
      <c r="C48" s="306"/>
      <c r="D48" s="306"/>
      <c r="E48" s="304" t="s">
        <v>906</v>
      </c>
      <c r="F48" s="304"/>
      <c r="G48" s="304"/>
      <c r="H48" s="304"/>
      <c r="I48" s="304"/>
      <c r="J48" s="304"/>
      <c r="K48" s="302"/>
    </row>
    <row r="49" s="1" customFormat="1" ht="15" customHeight="1">
      <c r="B49" s="305"/>
      <c r="C49" s="306"/>
      <c r="D49" s="306"/>
      <c r="E49" s="304" t="s">
        <v>907</v>
      </c>
      <c r="F49" s="304"/>
      <c r="G49" s="304"/>
      <c r="H49" s="304"/>
      <c r="I49" s="304"/>
      <c r="J49" s="304"/>
      <c r="K49" s="302"/>
    </row>
    <row r="50" s="1" customFormat="1" ht="15" customHeight="1">
      <c r="B50" s="305"/>
      <c r="C50" s="306"/>
      <c r="D50" s="306"/>
      <c r="E50" s="304" t="s">
        <v>908</v>
      </c>
      <c r="F50" s="304"/>
      <c r="G50" s="304"/>
      <c r="H50" s="304"/>
      <c r="I50" s="304"/>
      <c r="J50" s="304"/>
      <c r="K50" s="302"/>
    </row>
    <row r="51" s="1" customFormat="1" ht="15" customHeight="1">
      <c r="B51" s="305"/>
      <c r="C51" s="306"/>
      <c r="D51" s="304" t="s">
        <v>909</v>
      </c>
      <c r="E51" s="304"/>
      <c r="F51" s="304"/>
      <c r="G51" s="304"/>
      <c r="H51" s="304"/>
      <c r="I51" s="304"/>
      <c r="J51" s="304"/>
      <c r="K51" s="302"/>
    </row>
    <row r="52" s="1" customFormat="1" ht="25.5" customHeight="1">
      <c r="B52" s="300"/>
      <c r="C52" s="301" t="s">
        <v>910</v>
      </c>
      <c r="D52" s="301"/>
      <c r="E52" s="301"/>
      <c r="F52" s="301"/>
      <c r="G52" s="301"/>
      <c r="H52" s="301"/>
      <c r="I52" s="301"/>
      <c r="J52" s="301"/>
      <c r="K52" s="302"/>
    </row>
    <row r="53" s="1" customFormat="1" ht="5.25" customHeight="1">
      <c r="B53" s="300"/>
      <c r="C53" s="303"/>
      <c r="D53" s="303"/>
      <c r="E53" s="303"/>
      <c r="F53" s="303"/>
      <c r="G53" s="303"/>
      <c r="H53" s="303"/>
      <c r="I53" s="303"/>
      <c r="J53" s="303"/>
      <c r="K53" s="302"/>
    </row>
    <row r="54" s="1" customFormat="1" ht="15" customHeight="1">
      <c r="B54" s="300"/>
      <c r="C54" s="304" t="s">
        <v>911</v>
      </c>
      <c r="D54" s="304"/>
      <c r="E54" s="304"/>
      <c r="F54" s="304"/>
      <c r="G54" s="304"/>
      <c r="H54" s="304"/>
      <c r="I54" s="304"/>
      <c r="J54" s="304"/>
      <c r="K54" s="302"/>
    </row>
    <row r="55" s="1" customFormat="1" ht="15" customHeight="1">
      <c r="B55" s="300"/>
      <c r="C55" s="304" t="s">
        <v>912</v>
      </c>
      <c r="D55" s="304"/>
      <c r="E55" s="304"/>
      <c r="F55" s="304"/>
      <c r="G55" s="304"/>
      <c r="H55" s="304"/>
      <c r="I55" s="304"/>
      <c r="J55" s="304"/>
      <c r="K55" s="302"/>
    </row>
    <row r="56" s="1" customFormat="1" ht="12.75" customHeight="1">
      <c r="B56" s="300"/>
      <c r="C56" s="304"/>
      <c r="D56" s="304"/>
      <c r="E56" s="304"/>
      <c r="F56" s="304"/>
      <c r="G56" s="304"/>
      <c r="H56" s="304"/>
      <c r="I56" s="304"/>
      <c r="J56" s="304"/>
      <c r="K56" s="302"/>
    </row>
    <row r="57" s="1" customFormat="1" ht="15" customHeight="1">
      <c r="B57" s="300"/>
      <c r="C57" s="304" t="s">
        <v>913</v>
      </c>
      <c r="D57" s="304"/>
      <c r="E57" s="304"/>
      <c r="F57" s="304"/>
      <c r="G57" s="304"/>
      <c r="H57" s="304"/>
      <c r="I57" s="304"/>
      <c r="J57" s="304"/>
      <c r="K57" s="302"/>
    </row>
    <row r="58" s="1" customFormat="1" ht="15" customHeight="1">
      <c r="B58" s="300"/>
      <c r="C58" s="306"/>
      <c r="D58" s="304" t="s">
        <v>914</v>
      </c>
      <c r="E58" s="304"/>
      <c r="F58" s="304"/>
      <c r="G58" s="304"/>
      <c r="H58" s="304"/>
      <c r="I58" s="304"/>
      <c r="J58" s="304"/>
      <c r="K58" s="302"/>
    </row>
    <row r="59" s="1" customFormat="1" ht="15" customHeight="1">
      <c r="B59" s="300"/>
      <c r="C59" s="306"/>
      <c r="D59" s="304" t="s">
        <v>915</v>
      </c>
      <c r="E59" s="304"/>
      <c r="F59" s="304"/>
      <c r="G59" s="304"/>
      <c r="H59" s="304"/>
      <c r="I59" s="304"/>
      <c r="J59" s="304"/>
      <c r="K59" s="302"/>
    </row>
    <row r="60" s="1" customFormat="1" ht="15" customHeight="1">
      <c r="B60" s="300"/>
      <c r="C60" s="306"/>
      <c r="D60" s="304" t="s">
        <v>916</v>
      </c>
      <c r="E60" s="304"/>
      <c r="F60" s="304"/>
      <c r="G60" s="304"/>
      <c r="H60" s="304"/>
      <c r="I60" s="304"/>
      <c r="J60" s="304"/>
      <c r="K60" s="302"/>
    </row>
    <row r="61" s="1" customFormat="1" ht="15" customHeight="1">
      <c r="B61" s="300"/>
      <c r="C61" s="306"/>
      <c r="D61" s="304" t="s">
        <v>917</v>
      </c>
      <c r="E61" s="304"/>
      <c r="F61" s="304"/>
      <c r="G61" s="304"/>
      <c r="H61" s="304"/>
      <c r="I61" s="304"/>
      <c r="J61" s="304"/>
      <c r="K61" s="302"/>
    </row>
    <row r="62" s="1" customFormat="1" ht="15" customHeight="1">
      <c r="B62" s="300"/>
      <c r="C62" s="306"/>
      <c r="D62" s="309" t="s">
        <v>918</v>
      </c>
      <c r="E62" s="309"/>
      <c r="F62" s="309"/>
      <c r="G62" s="309"/>
      <c r="H62" s="309"/>
      <c r="I62" s="309"/>
      <c r="J62" s="309"/>
      <c r="K62" s="302"/>
    </row>
    <row r="63" s="1" customFormat="1" ht="15" customHeight="1">
      <c r="B63" s="300"/>
      <c r="C63" s="306"/>
      <c r="D63" s="304" t="s">
        <v>919</v>
      </c>
      <c r="E63" s="304"/>
      <c r="F63" s="304"/>
      <c r="G63" s="304"/>
      <c r="H63" s="304"/>
      <c r="I63" s="304"/>
      <c r="J63" s="304"/>
      <c r="K63" s="302"/>
    </row>
    <row r="64" s="1" customFormat="1" ht="12.75" customHeight="1">
      <c r="B64" s="300"/>
      <c r="C64" s="306"/>
      <c r="D64" s="306"/>
      <c r="E64" s="310"/>
      <c r="F64" s="306"/>
      <c r="G64" s="306"/>
      <c r="H64" s="306"/>
      <c r="I64" s="306"/>
      <c r="J64" s="306"/>
      <c r="K64" s="302"/>
    </row>
    <row r="65" s="1" customFormat="1" ht="15" customHeight="1">
      <c r="B65" s="300"/>
      <c r="C65" s="306"/>
      <c r="D65" s="304" t="s">
        <v>920</v>
      </c>
      <c r="E65" s="304"/>
      <c r="F65" s="304"/>
      <c r="G65" s="304"/>
      <c r="H65" s="304"/>
      <c r="I65" s="304"/>
      <c r="J65" s="304"/>
      <c r="K65" s="302"/>
    </row>
    <row r="66" s="1" customFormat="1" ht="15" customHeight="1">
      <c r="B66" s="300"/>
      <c r="C66" s="306"/>
      <c r="D66" s="309" t="s">
        <v>921</v>
      </c>
      <c r="E66" s="309"/>
      <c r="F66" s="309"/>
      <c r="G66" s="309"/>
      <c r="H66" s="309"/>
      <c r="I66" s="309"/>
      <c r="J66" s="309"/>
      <c r="K66" s="302"/>
    </row>
    <row r="67" s="1" customFormat="1" ht="15" customHeight="1">
      <c r="B67" s="300"/>
      <c r="C67" s="306"/>
      <c r="D67" s="304" t="s">
        <v>922</v>
      </c>
      <c r="E67" s="304"/>
      <c r="F67" s="304"/>
      <c r="G67" s="304"/>
      <c r="H67" s="304"/>
      <c r="I67" s="304"/>
      <c r="J67" s="304"/>
      <c r="K67" s="302"/>
    </row>
    <row r="68" s="1" customFormat="1" ht="15" customHeight="1">
      <c r="B68" s="300"/>
      <c r="C68" s="306"/>
      <c r="D68" s="304" t="s">
        <v>923</v>
      </c>
      <c r="E68" s="304"/>
      <c r="F68" s="304"/>
      <c r="G68" s="304"/>
      <c r="H68" s="304"/>
      <c r="I68" s="304"/>
      <c r="J68" s="304"/>
      <c r="K68" s="302"/>
    </row>
    <row r="69" s="1" customFormat="1" ht="15" customHeight="1">
      <c r="B69" s="300"/>
      <c r="C69" s="306"/>
      <c r="D69" s="304" t="s">
        <v>924</v>
      </c>
      <c r="E69" s="304"/>
      <c r="F69" s="304"/>
      <c r="G69" s="304"/>
      <c r="H69" s="304"/>
      <c r="I69" s="304"/>
      <c r="J69" s="304"/>
      <c r="K69" s="302"/>
    </row>
    <row r="70" s="1" customFormat="1" ht="15" customHeight="1">
      <c r="B70" s="300"/>
      <c r="C70" s="306"/>
      <c r="D70" s="304" t="s">
        <v>925</v>
      </c>
      <c r="E70" s="304"/>
      <c r="F70" s="304"/>
      <c r="G70" s="304"/>
      <c r="H70" s="304"/>
      <c r="I70" s="304"/>
      <c r="J70" s="304"/>
      <c r="K70" s="302"/>
    </row>
    <row r="71" s="1" customFormat="1" ht="12.75" customHeight="1">
      <c r="B71" s="311"/>
      <c r="C71" s="312"/>
      <c r="D71" s="312"/>
      <c r="E71" s="312"/>
      <c r="F71" s="312"/>
      <c r="G71" s="312"/>
      <c r="H71" s="312"/>
      <c r="I71" s="312"/>
      <c r="J71" s="312"/>
      <c r="K71" s="313"/>
    </row>
    <row r="72" s="1" customFormat="1" ht="18.75" customHeight="1">
      <c r="B72" s="314"/>
      <c r="C72" s="314"/>
      <c r="D72" s="314"/>
      <c r="E72" s="314"/>
      <c r="F72" s="314"/>
      <c r="G72" s="314"/>
      <c r="H72" s="314"/>
      <c r="I72" s="314"/>
      <c r="J72" s="314"/>
      <c r="K72" s="315"/>
    </row>
    <row r="73" s="1" customFormat="1" ht="18.75" customHeight="1">
      <c r="B73" s="315"/>
      <c r="C73" s="315"/>
      <c r="D73" s="315"/>
      <c r="E73" s="315"/>
      <c r="F73" s="315"/>
      <c r="G73" s="315"/>
      <c r="H73" s="315"/>
      <c r="I73" s="315"/>
      <c r="J73" s="315"/>
      <c r="K73" s="315"/>
    </row>
    <row r="74" s="1" customFormat="1" ht="7.5" customHeight="1">
      <c r="B74" s="316"/>
      <c r="C74" s="317"/>
      <c r="D74" s="317"/>
      <c r="E74" s="317"/>
      <c r="F74" s="317"/>
      <c r="G74" s="317"/>
      <c r="H74" s="317"/>
      <c r="I74" s="317"/>
      <c r="J74" s="317"/>
      <c r="K74" s="318"/>
    </row>
    <row r="75" s="1" customFormat="1" ht="45" customHeight="1">
      <c r="B75" s="319"/>
      <c r="C75" s="320" t="s">
        <v>926</v>
      </c>
      <c r="D75" s="320"/>
      <c r="E75" s="320"/>
      <c r="F75" s="320"/>
      <c r="G75" s="320"/>
      <c r="H75" s="320"/>
      <c r="I75" s="320"/>
      <c r="J75" s="320"/>
      <c r="K75" s="321"/>
    </row>
    <row r="76" s="1" customFormat="1" ht="17.25" customHeight="1">
      <c r="B76" s="319"/>
      <c r="C76" s="322" t="s">
        <v>927</v>
      </c>
      <c r="D76" s="322"/>
      <c r="E76" s="322"/>
      <c r="F76" s="322" t="s">
        <v>928</v>
      </c>
      <c r="G76" s="323"/>
      <c r="H76" s="322" t="s">
        <v>57</v>
      </c>
      <c r="I76" s="322" t="s">
        <v>60</v>
      </c>
      <c r="J76" s="322" t="s">
        <v>929</v>
      </c>
      <c r="K76" s="321"/>
    </row>
    <row r="77" s="1" customFormat="1" ht="17.25" customHeight="1">
      <c r="B77" s="319"/>
      <c r="C77" s="324" t="s">
        <v>930</v>
      </c>
      <c r="D77" s="324"/>
      <c r="E77" s="324"/>
      <c r="F77" s="325" t="s">
        <v>931</v>
      </c>
      <c r="G77" s="326"/>
      <c r="H77" s="324"/>
      <c r="I77" s="324"/>
      <c r="J77" s="324" t="s">
        <v>932</v>
      </c>
      <c r="K77" s="321"/>
    </row>
    <row r="78" s="1" customFormat="1" ht="5.25" customHeight="1">
      <c r="B78" s="319"/>
      <c r="C78" s="327"/>
      <c r="D78" s="327"/>
      <c r="E78" s="327"/>
      <c r="F78" s="327"/>
      <c r="G78" s="328"/>
      <c r="H78" s="327"/>
      <c r="I78" s="327"/>
      <c r="J78" s="327"/>
      <c r="K78" s="321"/>
    </row>
    <row r="79" s="1" customFormat="1" ht="15" customHeight="1">
      <c r="B79" s="319"/>
      <c r="C79" s="307" t="s">
        <v>56</v>
      </c>
      <c r="D79" s="329"/>
      <c r="E79" s="329"/>
      <c r="F79" s="330" t="s">
        <v>933</v>
      </c>
      <c r="G79" s="331"/>
      <c r="H79" s="307" t="s">
        <v>934</v>
      </c>
      <c r="I79" s="307" t="s">
        <v>935</v>
      </c>
      <c r="J79" s="307">
        <v>20</v>
      </c>
      <c r="K79" s="321"/>
    </row>
    <row r="80" s="1" customFormat="1" ht="15" customHeight="1">
      <c r="B80" s="319"/>
      <c r="C80" s="307" t="s">
        <v>936</v>
      </c>
      <c r="D80" s="307"/>
      <c r="E80" s="307"/>
      <c r="F80" s="330" t="s">
        <v>933</v>
      </c>
      <c r="G80" s="331"/>
      <c r="H80" s="307" t="s">
        <v>937</v>
      </c>
      <c r="I80" s="307" t="s">
        <v>935</v>
      </c>
      <c r="J80" s="307">
        <v>120</v>
      </c>
      <c r="K80" s="321"/>
    </row>
    <row r="81" s="1" customFormat="1" ht="15" customHeight="1">
      <c r="B81" s="332"/>
      <c r="C81" s="307" t="s">
        <v>938</v>
      </c>
      <c r="D81" s="307"/>
      <c r="E81" s="307"/>
      <c r="F81" s="330" t="s">
        <v>939</v>
      </c>
      <c r="G81" s="331"/>
      <c r="H81" s="307" t="s">
        <v>940</v>
      </c>
      <c r="I81" s="307" t="s">
        <v>935</v>
      </c>
      <c r="J81" s="307">
        <v>50</v>
      </c>
      <c r="K81" s="321"/>
    </row>
    <row r="82" s="1" customFormat="1" ht="15" customHeight="1">
      <c r="B82" s="332"/>
      <c r="C82" s="307" t="s">
        <v>941</v>
      </c>
      <c r="D82" s="307"/>
      <c r="E82" s="307"/>
      <c r="F82" s="330" t="s">
        <v>933</v>
      </c>
      <c r="G82" s="331"/>
      <c r="H82" s="307" t="s">
        <v>942</v>
      </c>
      <c r="I82" s="307" t="s">
        <v>943</v>
      </c>
      <c r="J82" s="307"/>
      <c r="K82" s="321"/>
    </row>
    <row r="83" s="1" customFormat="1" ht="15" customHeight="1">
      <c r="B83" s="332"/>
      <c r="C83" s="333" t="s">
        <v>944</v>
      </c>
      <c r="D83" s="333"/>
      <c r="E83" s="333"/>
      <c r="F83" s="334" t="s">
        <v>939</v>
      </c>
      <c r="G83" s="333"/>
      <c r="H83" s="333" t="s">
        <v>945</v>
      </c>
      <c r="I83" s="333" t="s">
        <v>935</v>
      </c>
      <c r="J83" s="333">
        <v>15</v>
      </c>
      <c r="K83" s="321"/>
    </row>
    <row r="84" s="1" customFormat="1" ht="15" customHeight="1">
      <c r="B84" s="332"/>
      <c r="C84" s="333" t="s">
        <v>946</v>
      </c>
      <c r="D84" s="333"/>
      <c r="E84" s="333"/>
      <c r="F84" s="334" t="s">
        <v>939</v>
      </c>
      <c r="G84" s="333"/>
      <c r="H84" s="333" t="s">
        <v>947</v>
      </c>
      <c r="I84" s="333" t="s">
        <v>935</v>
      </c>
      <c r="J84" s="333">
        <v>15</v>
      </c>
      <c r="K84" s="321"/>
    </row>
    <row r="85" s="1" customFormat="1" ht="15" customHeight="1">
      <c r="B85" s="332"/>
      <c r="C85" s="333" t="s">
        <v>948</v>
      </c>
      <c r="D85" s="333"/>
      <c r="E85" s="333"/>
      <c r="F85" s="334" t="s">
        <v>939</v>
      </c>
      <c r="G85" s="333"/>
      <c r="H85" s="333" t="s">
        <v>949</v>
      </c>
      <c r="I85" s="333" t="s">
        <v>935</v>
      </c>
      <c r="J85" s="333">
        <v>20</v>
      </c>
      <c r="K85" s="321"/>
    </row>
    <row r="86" s="1" customFormat="1" ht="15" customHeight="1">
      <c r="B86" s="332"/>
      <c r="C86" s="333" t="s">
        <v>950</v>
      </c>
      <c r="D86" s="333"/>
      <c r="E86" s="333"/>
      <c r="F86" s="334" t="s">
        <v>939</v>
      </c>
      <c r="G86" s="333"/>
      <c r="H86" s="333" t="s">
        <v>951</v>
      </c>
      <c r="I86" s="333" t="s">
        <v>935</v>
      </c>
      <c r="J86" s="333">
        <v>20</v>
      </c>
      <c r="K86" s="321"/>
    </row>
    <row r="87" s="1" customFormat="1" ht="15" customHeight="1">
      <c r="B87" s="332"/>
      <c r="C87" s="307" t="s">
        <v>952</v>
      </c>
      <c r="D87" s="307"/>
      <c r="E87" s="307"/>
      <c r="F87" s="330" t="s">
        <v>939</v>
      </c>
      <c r="G87" s="331"/>
      <c r="H87" s="307" t="s">
        <v>953</v>
      </c>
      <c r="I87" s="307" t="s">
        <v>935</v>
      </c>
      <c r="J87" s="307">
        <v>50</v>
      </c>
      <c r="K87" s="321"/>
    </row>
    <row r="88" s="1" customFormat="1" ht="15" customHeight="1">
      <c r="B88" s="332"/>
      <c r="C88" s="307" t="s">
        <v>954</v>
      </c>
      <c r="D88" s="307"/>
      <c r="E88" s="307"/>
      <c r="F88" s="330" t="s">
        <v>939</v>
      </c>
      <c r="G88" s="331"/>
      <c r="H88" s="307" t="s">
        <v>955</v>
      </c>
      <c r="I88" s="307" t="s">
        <v>935</v>
      </c>
      <c r="J88" s="307">
        <v>20</v>
      </c>
      <c r="K88" s="321"/>
    </row>
    <row r="89" s="1" customFormat="1" ht="15" customHeight="1">
      <c r="B89" s="332"/>
      <c r="C89" s="307" t="s">
        <v>956</v>
      </c>
      <c r="D89" s="307"/>
      <c r="E89" s="307"/>
      <c r="F89" s="330" t="s">
        <v>939</v>
      </c>
      <c r="G89" s="331"/>
      <c r="H89" s="307" t="s">
        <v>957</v>
      </c>
      <c r="I89" s="307" t="s">
        <v>935</v>
      </c>
      <c r="J89" s="307">
        <v>20</v>
      </c>
      <c r="K89" s="321"/>
    </row>
    <row r="90" s="1" customFormat="1" ht="15" customHeight="1">
      <c r="B90" s="332"/>
      <c r="C90" s="307" t="s">
        <v>958</v>
      </c>
      <c r="D90" s="307"/>
      <c r="E90" s="307"/>
      <c r="F90" s="330" t="s">
        <v>939</v>
      </c>
      <c r="G90" s="331"/>
      <c r="H90" s="307" t="s">
        <v>959</v>
      </c>
      <c r="I90" s="307" t="s">
        <v>935</v>
      </c>
      <c r="J90" s="307">
        <v>50</v>
      </c>
      <c r="K90" s="321"/>
    </row>
    <row r="91" s="1" customFormat="1" ht="15" customHeight="1">
      <c r="B91" s="332"/>
      <c r="C91" s="307" t="s">
        <v>960</v>
      </c>
      <c r="D91" s="307"/>
      <c r="E91" s="307"/>
      <c r="F91" s="330" t="s">
        <v>939</v>
      </c>
      <c r="G91" s="331"/>
      <c r="H91" s="307" t="s">
        <v>960</v>
      </c>
      <c r="I91" s="307" t="s">
        <v>935</v>
      </c>
      <c r="J91" s="307">
        <v>50</v>
      </c>
      <c r="K91" s="321"/>
    </row>
    <row r="92" s="1" customFormat="1" ht="15" customHeight="1">
      <c r="B92" s="332"/>
      <c r="C92" s="307" t="s">
        <v>961</v>
      </c>
      <c r="D92" s="307"/>
      <c r="E92" s="307"/>
      <c r="F92" s="330" t="s">
        <v>939</v>
      </c>
      <c r="G92" s="331"/>
      <c r="H92" s="307" t="s">
        <v>962</v>
      </c>
      <c r="I92" s="307" t="s">
        <v>935</v>
      </c>
      <c r="J92" s="307">
        <v>255</v>
      </c>
      <c r="K92" s="321"/>
    </row>
    <row r="93" s="1" customFormat="1" ht="15" customHeight="1">
      <c r="B93" s="332"/>
      <c r="C93" s="307" t="s">
        <v>963</v>
      </c>
      <c r="D93" s="307"/>
      <c r="E93" s="307"/>
      <c r="F93" s="330" t="s">
        <v>933</v>
      </c>
      <c r="G93" s="331"/>
      <c r="H93" s="307" t="s">
        <v>964</v>
      </c>
      <c r="I93" s="307" t="s">
        <v>965</v>
      </c>
      <c r="J93" s="307"/>
      <c r="K93" s="321"/>
    </row>
    <row r="94" s="1" customFormat="1" ht="15" customHeight="1">
      <c r="B94" s="332"/>
      <c r="C94" s="307" t="s">
        <v>966</v>
      </c>
      <c r="D94" s="307"/>
      <c r="E94" s="307"/>
      <c r="F94" s="330" t="s">
        <v>933</v>
      </c>
      <c r="G94" s="331"/>
      <c r="H94" s="307" t="s">
        <v>967</v>
      </c>
      <c r="I94" s="307" t="s">
        <v>968</v>
      </c>
      <c r="J94" s="307"/>
      <c r="K94" s="321"/>
    </row>
    <row r="95" s="1" customFormat="1" ht="15" customHeight="1">
      <c r="B95" s="332"/>
      <c r="C95" s="307" t="s">
        <v>969</v>
      </c>
      <c r="D95" s="307"/>
      <c r="E95" s="307"/>
      <c r="F95" s="330" t="s">
        <v>933</v>
      </c>
      <c r="G95" s="331"/>
      <c r="H95" s="307" t="s">
        <v>969</v>
      </c>
      <c r="I95" s="307" t="s">
        <v>968</v>
      </c>
      <c r="J95" s="307"/>
      <c r="K95" s="321"/>
    </row>
    <row r="96" s="1" customFormat="1" ht="15" customHeight="1">
      <c r="B96" s="332"/>
      <c r="C96" s="307" t="s">
        <v>41</v>
      </c>
      <c r="D96" s="307"/>
      <c r="E96" s="307"/>
      <c r="F96" s="330" t="s">
        <v>933</v>
      </c>
      <c r="G96" s="331"/>
      <c r="H96" s="307" t="s">
        <v>970</v>
      </c>
      <c r="I96" s="307" t="s">
        <v>968</v>
      </c>
      <c r="J96" s="307"/>
      <c r="K96" s="321"/>
    </row>
    <row r="97" s="1" customFormat="1" ht="15" customHeight="1">
      <c r="B97" s="332"/>
      <c r="C97" s="307" t="s">
        <v>51</v>
      </c>
      <c r="D97" s="307"/>
      <c r="E97" s="307"/>
      <c r="F97" s="330" t="s">
        <v>933</v>
      </c>
      <c r="G97" s="331"/>
      <c r="H97" s="307" t="s">
        <v>971</v>
      </c>
      <c r="I97" s="307" t="s">
        <v>968</v>
      </c>
      <c r="J97" s="307"/>
      <c r="K97" s="321"/>
    </row>
    <row r="98" s="1" customFormat="1" ht="15" customHeight="1">
      <c r="B98" s="335"/>
      <c r="C98" s="336"/>
      <c r="D98" s="336"/>
      <c r="E98" s="336"/>
      <c r="F98" s="336"/>
      <c r="G98" s="336"/>
      <c r="H98" s="336"/>
      <c r="I98" s="336"/>
      <c r="J98" s="336"/>
      <c r="K98" s="337"/>
    </row>
    <row r="99" s="1" customFormat="1" ht="18.75" customHeight="1">
      <c r="B99" s="338"/>
      <c r="C99" s="339"/>
      <c r="D99" s="339"/>
      <c r="E99" s="339"/>
      <c r="F99" s="339"/>
      <c r="G99" s="339"/>
      <c r="H99" s="339"/>
      <c r="I99" s="339"/>
      <c r="J99" s="339"/>
      <c r="K99" s="338"/>
    </row>
    <row r="100" s="1" customFormat="1" ht="18.75" customHeight="1">
      <c r="B100" s="315"/>
      <c r="C100" s="315"/>
      <c r="D100" s="315"/>
      <c r="E100" s="315"/>
      <c r="F100" s="315"/>
      <c r="G100" s="315"/>
      <c r="H100" s="315"/>
      <c r="I100" s="315"/>
      <c r="J100" s="315"/>
      <c r="K100" s="315"/>
    </row>
    <row r="101" s="1" customFormat="1" ht="7.5" customHeight="1">
      <c r="B101" s="316"/>
      <c r="C101" s="317"/>
      <c r="D101" s="317"/>
      <c r="E101" s="317"/>
      <c r="F101" s="317"/>
      <c r="G101" s="317"/>
      <c r="H101" s="317"/>
      <c r="I101" s="317"/>
      <c r="J101" s="317"/>
      <c r="K101" s="318"/>
    </row>
    <row r="102" s="1" customFormat="1" ht="45" customHeight="1">
      <c r="B102" s="319"/>
      <c r="C102" s="320" t="s">
        <v>972</v>
      </c>
      <c r="D102" s="320"/>
      <c r="E102" s="320"/>
      <c r="F102" s="320"/>
      <c r="G102" s="320"/>
      <c r="H102" s="320"/>
      <c r="I102" s="320"/>
      <c r="J102" s="320"/>
      <c r="K102" s="321"/>
    </row>
    <row r="103" s="1" customFormat="1" ht="17.25" customHeight="1">
      <c r="B103" s="319"/>
      <c r="C103" s="322" t="s">
        <v>927</v>
      </c>
      <c r="D103" s="322"/>
      <c r="E103" s="322"/>
      <c r="F103" s="322" t="s">
        <v>928</v>
      </c>
      <c r="G103" s="323"/>
      <c r="H103" s="322" t="s">
        <v>57</v>
      </c>
      <c r="I103" s="322" t="s">
        <v>60</v>
      </c>
      <c r="J103" s="322" t="s">
        <v>929</v>
      </c>
      <c r="K103" s="321"/>
    </row>
    <row r="104" s="1" customFormat="1" ht="17.25" customHeight="1">
      <c r="B104" s="319"/>
      <c r="C104" s="324" t="s">
        <v>930</v>
      </c>
      <c r="D104" s="324"/>
      <c r="E104" s="324"/>
      <c r="F104" s="325" t="s">
        <v>931</v>
      </c>
      <c r="G104" s="326"/>
      <c r="H104" s="324"/>
      <c r="I104" s="324"/>
      <c r="J104" s="324" t="s">
        <v>932</v>
      </c>
      <c r="K104" s="321"/>
    </row>
    <row r="105" s="1" customFormat="1" ht="5.25" customHeight="1">
      <c r="B105" s="319"/>
      <c r="C105" s="322"/>
      <c r="D105" s="322"/>
      <c r="E105" s="322"/>
      <c r="F105" s="322"/>
      <c r="G105" s="340"/>
      <c r="H105" s="322"/>
      <c r="I105" s="322"/>
      <c r="J105" s="322"/>
      <c r="K105" s="321"/>
    </row>
    <row r="106" s="1" customFormat="1" ht="15" customHeight="1">
      <c r="B106" s="319"/>
      <c r="C106" s="307" t="s">
        <v>56</v>
      </c>
      <c r="D106" s="329"/>
      <c r="E106" s="329"/>
      <c r="F106" s="330" t="s">
        <v>933</v>
      </c>
      <c r="G106" s="307"/>
      <c r="H106" s="307" t="s">
        <v>973</v>
      </c>
      <c r="I106" s="307" t="s">
        <v>935</v>
      </c>
      <c r="J106" s="307">
        <v>20</v>
      </c>
      <c r="K106" s="321"/>
    </row>
    <row r="107" s="1" customFormat="1" ht="15" customHeight="1">
      <c r="B107" s="319"/>
      <c r="C107" s="307" t="s">
        <v>936</v>
      </c>
      <c r="D107" s="307"/>
      <c r="E107" s="307"/>
      <c r="F107" s="330" t="s">
        <v>933</v>
      </c>
      <c r="G107" s="307"/>
      <c r="H107" s="307" t="s">
        <v>973</v>
      </c>
      <c r="I107" s="307" t="s">
        <v>935</v>
      </c>
      <c r="J107" s="307">
        <v>120</v>
      </c>
      <c r="K107" s="321"/>
    </row>
    <row r="108" s="1" customFormat="1" ht="15" customHeight="1">
      <c r="B108" s="332"/>
      <c r="C108" s="307" t="s">
        <v>938</v>
      </c>
      <c r="D108" s="307"/>
      <c r="E108" s="307"/>
      <c r="F108" s="330" t="s">
        <v>939</v>
      </c>
      <c r="G108" s="307"/>
      <c r="H108" s="307" t="s">
        <v>973</v>
      </c>
      <c r="I108" s="307" t="s">
        <v>935</v>
      </c>
      <c r="J108" s="307">
        <v>50</v>
      </c>
      <c r="K108" s="321"/>
    </row>
    <row r="109" s="1" customFormat="1" ht="15" customHeight="1">
      <c r="B109" s="332"/>
      <c r="C109" s="307" t="s">
        <v>941</v>
      </c>
      <c r="D109" s="307"/>
      <c r="E109" s="307"/>
      <c r="F109" s="330" t="s">
        <v>933</v>
      </c>
      <c r="G109" s="307"/>
      <c r="H109" s="307" t="s">
        <v>973</v>
      </c>
      <c r="I109" s="307" t="s">
        <v>943</v>
      </c>
      <c r="J109" s="307"/>
      <c r="K109" s="321"/>
    </row>
    <row r="110" s="1" customFormat="1" ht="15" customHeight="1">
      <c r="B110" s="332"/>
      <c r="C110" s="307" t="s">
        <v>952</v>
      </c>
      <c r="D110" s="307"/>
      <c r="E110" s="307"/>
      <c r="F110" s="330" t="s">
        <v>939</v>
      </c>
      <c r="G110" s="307"/>
      <c r="H110" s="307" t="s">
        <v>973</v>
      </c>
      <c r="I110" s="307" t="s">
        <v>935</v>
      </c>
      <c r="J110" s="307">
        <v>50</v>
      </c>
      <c r="K110" s="321"/>
    </row>
    <row r="111" s="1" customFormat="1" ht="15" customHeight="1">
      <c r="B111" s="332"/>
      <c r="C111" s="307" t="s">
        <v>960</v>
      </c>
      <c r="D111" s="307"/>
      <c r="E111" s="307"/>
      <c r="F111" s="330" t="s">
        <v>939</v>
      </c>
      <c r="G111" s="307"/>
      <c r="H111" s="307" t="s">
        <v>973</v>
      </c>
      <c r="I111" s="307" t="s">
        <v>935</v>
      </c>
      <c r="J111" s="307">
        <v>50</v>
      </c>
      <c r="K111" s="321"/>
    </row>
    <row r="112" s="1" customFormat="1" ht="15" customHeight="1">
      <c r="B112" s="332"/>
      <c r="C112" s="307" t="s">
        <v>958</v>
      </c>
      <c r="D112" s="307"/>
      <c r="E112" s="307"/>
      <c r="F112" s="330" t="s">
        <v>939</v>
      </c>
      <c r="G112" s="307"/>
      <c r="H112" s="307" t="s">
        <v>973</v>
      </c>
      <c r="I112" s="307" t="s">
        <v>935</v>
      </c>
      <c r="J112" s="307">
        <v>50</v>
      </c>
      <c r="K112" s="321"/>
    </row>
    <row r="113" s="1" customFormat="1" ht="15" customHeight="1">
      <c r="B113" s="332"/>
      <c r="C113" s="307" t="s">
        <v>56</v>
      </c>
      <c r="D113" s="307"/>
      <c r="E113" s="307"/>
      <c r="F113" s="330" t="s">
        <v>933</v>
      </c>
      <c r="G113" s="307"/>
      <c r="H113" s="307" t="s">
        <v>974</v>
      </c>
      <c r="I113" s="307" t="s">
        <v>935</v>
      </c>
      <c r="J113" s="307">
        <v>20</v>
      </c>
      <c r="K113" s="321"/>
    </row>
    <row r="114" s="1" customFormat="1" ht="15" customHeight="1">
      <c r="B114" s="332"/>
      <c r="C114" s="307" t="s">
        <v>975</v>
      </c>
      <c r="D114" s="307"/>
      <c r="E114" s="307"/>
      <c r="F114" s="330" t="s">
        <v>933</v>
      </c>
      <c r="G114" s="307"/>
      <c r="H114" s="307" t="s">
        <v>976</v>
      </c>
      <c r="I114" s="307" t="s">
        <v>935</v>
      </c>
      <c r="J114" s="307">
        <v>120</v>
      </c>
      <c r="K114" s="321"/>
    </row>
    <row r="115" s="1" customFormat="1" ht="15" customHeight="1">
      <c r="B115" s="332"/>
      <c r="C115" s="307" t="s">
        <v>41</v>
      </c>
      <c r="D115" s="307"/>
      <c r="E115" s="307"/>
      <c r="F115" s="330" t="s">
        <v>933</v>
      </c>
      <c r="G115" s="307"/>
      <c r="H115" s="307" t="s">
        <v>977</v>
      </c>
      <c r="I115" s="307" t="s">
        <v>968</v>
      </c>
      <c r="J115" s="307"/>
      <c r="K115" s="321"/>
    </row>
    <row r="116" s="1" customFormat="1" ht="15" customHeight="1">
      <c r="B116" s="332"/>
      <c r="C116" s="307" t="s">
        <v>51</v>
      </c>
      <c r="D116" s="307"/>
      <c r="E116" s="307"/>
      <c r="F116" s="330" t="s">
        <v>933</v>
      </c>
      <c r="G116" s="307"/>
      <c r="H116" s="307" t="s">
        <v>978</v>
      </c>
      <c r="I116" s="307" t="s">
        <v>968</v>
      </c>
      <c r="J116" s="307"/>
      <c r="K116" s="321"/>
    </row>
    <row r="117" s="1" customFormat="1" ht="15" customHeight="1">
      <c r="B117" s="332"/>
      <c r="C117" s="307" t="s">
        <v>60</v>
      </c>
      <c r="D117" s="307"/>
      <c r="E117" s="307"/>
      <c r="F117" s="330" t="s">
        <v>933</v>
      </c>
      <c r="G117" s="307"/>
      <c r="H117" s="307" t="s">
        <v>979</v>
      </c>
      <c r="I117" s="307" t="s">
        <v>980</v>
      </c>
      <c r="J117" s="307"/>
      <c r="K117" s="321"/>
    </row>
    <row r="118" s="1" customFormat="1" ht="15" customHeight="1">
      <c r="B118" s="335"/>
      <c r="C118" s="341"/>
      <c r="D118" s="341"/>
      <c r="E118" s="341"/>
      <c r="F118" s="341"/>
      <c r="G118" s="341"/>
      <c r="H118" s="341"/>
      <c r="I118" s="341"/>
      <c r="J118" s="341"/>
      <c r="K118" s="337"/>
    </row>
    <row r="119" s="1" customFormat="1" ht="18.75" customHeight="1">
      <c r="B119" s="342"/>
      <c r="C119" s="343"/>
      <c r="D119" s="343"/>
      <c r="E119" s="343"/>
      <c r="F119" s="344"/>
      <c r="G119" s="343"/>
      <c r="H119" s="343"/>
      <c r="I119" s="343"/>
      <c r="J119" s="343"/>
      <c r="K119" s="342"/>
    </row>
    <row r="120" s="1" customFormat="1" ht="18.75" customHeight="1">
      <c r="B120" s="315"/>
      <c r="C120" s="315"/>
      <c r="D120" s="315"/>
      <c r="E120" s="315"/>
      <c r="F120" s="315"/>
      <c r="G120" s="315"/>
      <c r="H120" s="315"/>
      <c r="I120" s="315"/>
      <c r="J120" s="315"/>
      <c r="K120" s="315"/>
    </row>
    <row r="121" s="1" customFormat="1" ht="7.5" customHeight="1">
      <c r="B121" s="345"/>
      <c r="C121" s="346"/>
      <c r="D121" s="346"/>
      <c r="E121" s="346"/>
      <c r="F121" s="346"/>
      <c r="G121" s="346"/>
      <c r="H121" s="346"/>
      <c r="I121" s="346"/>
      <c r="J121" s="346"/>
      <c r="K121" s="347"/>
    </row>
    <row r="122" s="1" customFormat="1" ht="45" customHeight="1">
      <c r="B122" s="348"/>
      <c r="C122" s="298" t="s">
        <v>981</v>
      </c>
      <c r="D122" s="298"/>
      <c r="E122" s="298"/>
      <c r="F122" s="298"/>
      <c r="G122" s="298"/>
      <c r="H122" s="298"/>
      <c r="I122" s="298"/>
      <c r="J122" s="298"/>
      <c r="K122" s="349"/>
    </row>
    <row r="123" s="1" customFormat="1" ht="17.25" customHeight="1">
      <c r="B123" s="350"/>
      <c r="C123" s="322" t="s">
        <v>927</v>
      </c>
      <c r="D123" s="322"/>
      <c r="E123" s="322"/>
      <c r="F123" s="322" t="s">
        <v>928</v>
      </c>
      <c r="G123" s="323"/>
      <c r="H123" s="322" t="s">
        <v>57</v>
      </c>
      <c r="I123" s="322" t="s">
        <v>60</v>
      </c>
      <c r="J123" s="322" t="s">
        <v>929</v>
      </c>
      <c r="K123" s="351"/>
    </row>
    <row r="124" s="1" customFormat="1" ht="17.25" customHeight="1">
      <c r="B124" s="350"/>
      <c r="C124" s="324" t="s">
        <v>930</v>
      </c>
      <c r="D124" s="324"/>
      <c r="E124" s="324"/>
      <c r="F124" s="325" t="s">
        <v>931</v>
      </c>
      <c r="G124" s="326"/>
      <c r="H124" s="324"/>
      <c r="I124" s="324"/>
      <c r="J124" s="324" t="s">
        <v>932</v>
      </c>
      <c r="K124" s="351"/>
    </row>
    <row r="125" s="1" customFormat="1" ht="5.25" customHeight="1">
      <c r="B125" s="352"/>
      <c r="C125" s="327"/>
      <c r="D125" s="327"/>
      <c r="E125" s="327"/>
      <c r="F125" s="327"/>
      <c r="G125" s="353"/>
      <c r="H125" s="327"/>
      <c r="I125" s="327"/>
      <c r="J125" s="327"/>
      <c r="K125" s="354"/>
    </row>
    <row r="126" s="1" customFormat="1" ht="15" customHeight="1">
      <c r="B126" s="352"/>
      <c r="C126" s="307" t="s">
        <v>936</v>
      </c>
      <c r="D126" s="329"/>
      <c r="E126" s="329"/>
      <c r="F126" s="330" t="s">
        <v>933</v>
      </c>
      <c r="G126" s="307"/>
      <c r="H126" s="307" t="s">
        <v>973</v>
      </c>
      <c r="I126" s="307" t="s">
        <v>935</v>
      </c>
      <c r="J126" s="307">
        <v>120</v>
      </c>
      <c r="K126" s="355"/>
    </row>
    <row r="127" s="1" customFormat="1" ht="15" customHeight="1">
      <c r="B127" s="352"/>
      <c r="C127" s="307" t="s">
        <v>982</v>
      </c>
      <c r="D127" s="307"/>
      <c r="E127" s="307"/>
      <c r="F127" s="330" t="s">
        <v>933</v>
      </c>
      <c r="G127" s="307"/>
      <c r="H127" s="307" t="s">
        <v>983</v>
      </c>
      <c r="I127" s="307" t="s">
        <v>935</v>
      </c>
      <c r="J127" s="307" t="s">
        <v>984</v>
      </c>
      <c r="K127" s="355"/>
    </row>
    <row r="128" s="1" customFormat="1" ht="15" customHeight="1">
      <c r="B128" s="352"/>
      <c r="C128" s="307" t="s">
        <v>881</v>
      </c>
      <c r="D128" s="307"/>
      <c r="E128" s="307"/>
      <c r="F128" s="330" t="s">
        <v>933</v>
      </c>
      <c r="G128" s="307"/>
      <c r="H128" s="307" t="s">
        <v>985</v>
      </c>
      <c r="I128" s="307" t="s">
        <v>935</v>
      </c>
      <c r="J128" s="307" t="s">
        <v>984</v>
      </c>
      <c r="K128" s="355"/>
    </row>
    <row r="129" s="1" customFormat="1" ht="15" customHeight="1">
      <c r="B129" s="352"/>
      <c r="C129" s="307" t="s">
        <v>944</v>
      </c>
      <c r="D129" s="307"/>
      <c r="E129" s="307"/>
      <c r="F129" s="330" t="s">
        <v>939</v>
      </c>
      <c r="G129" s="307"/>
      <c r="H129" s="307" t="s">
        <v>945</v>
      </c>
      <c r="I129" s="307" t="s">
        <v>935</v>
      </c>
      <c r="J129" s="307">
        <v>15</v>
      </c>
      <c r="K129" s="355"/>
    </row>
    <row r="130" s="1" customFormat="1" ht="15" customHeight="1">
      <c r="B130" s="352"/>
      <c r="C130" s="333" t="s">
        <v>946</v>
      </c>
      <c r="D130" s="333"/>
      <c r="E130" s="333"/>
      <c r="F130" s="334" t="s">
        <v>939</v>
      </c>
      <c r="G130" s="333"/>
      <c r="H130" s="333" t="s">
        <v>947</v>
      </c>
      <c r="I130" s="333" t="s">
        <v>935</v>
      </c>
      <c r="J130" s="333">
        <v>15</v>
      </c>
      <c r="K130" s="355"/>
    </row>
    <row r="131" s="1" customFormat="1" ht="15" customHeight="1">
      <c r="B131" s="352"/>
      <c r="C131" s="333" t="s">
        <v>948</v>
      </c>
      <c r="D131" s="333"/>
      <c r="E131" s="333"/>
      <c r="F131" s="334" t="s">
        <v>939</v>
      </c>
      <c r="G131" s="333"/>
      <c r="H131" s="333" t="s">
        <v>949</v>
      </c>
      <c r="I131" s="333" t="s">
        <v>935</v>
      </c>
      <c r="J131" s="333">
        <v>20</v>
      </c>
      <c r="K131" s="355"/>
    </row>
    <row r="132" s="1" customFormat="1" ht="15" customHeight="1">
      <c r="B132" s="352"/>
      <c r="C132" s="333" t="s">
        <v>950</v>
      </c>
      <c r="D132" s="333"/>
      <c r="E132" s="333"/>
      <c r="F132" s="334" t="s">
        <v>939</v>
      </c>
      <c r="G132" s="333"/>
      <c r="H132" s="333" t="s">
        <v>951</v>
      </c>
      <c r="I132" s="333" t="s">
        <v>935</v>
      </c>
      <c r="J132" s="333">
        <v>20</v>
      </c>
      <c r="K132" s="355"/>
    </row>
    <row r="133" s="1" customFormat="1" ht="15" customHeight="1">
      <c r="B133" s="352"/>
      <c r="C133" s="307" t="s">
        <v>938</v>
      </c>
      <c r="D133" s="307"/>
      <c r="E133" s="307"/>
      <c r="F133" s="330" t="s">
        <v>939</v>
      </c>
      <c r="G133" s="307"/>
      <c r="H133" s="307" t="s">
        <v>973</v>
      </c>
      <c r="I133" s="307" t="s">
        <v>935</v>
      </c>
      <c r="J133" s="307">
        <v>50</v>
      </c>
      <c r="K133" s="355"/>
    </row>
    <row r="134" s="1" customFormat="1" ht="15" customHeight="1">
      <c r="B134" s="352"/>
      <c r="C134" s="307" t="s">
        <v>952</v>
      </c>
      <c r="D134" s="307"/>
      <c r="E134" s="307"/>
      <c r="F134" s="330" t="s">
        <v>939</v>
      </c>
      <c r="G134" s="307"/>
      <c r="H134" s="307" t="s">
        <v>973</v>
      </c>
      <c r="I134" s="307" t="s">
        <v>935</v>
      </c>
      <c r="J134" s="307">
        <v>50</v>
      </c>
      <c r="K134" s="355"/>
    </row>
    <row r="135" s="1" customFormat="1" ht="15" customHeight="1">
      <c r="B135" s="352"/>
      <c r="C135" s="307" t="s">
        <v>958</v>
      </c>
      <c r="D135" s="307"/>
      <c r="E135" s="307"/>
      <c r="F135" s="330" t="s">
        <v>939</v>
      </c>
      <c r="G135" s="307"/>
      <c r="H135" s="307" t="s">
        <v>973</v>
      </c>
      <c r="I135" s="307" t="s">
        <v>935</v>
      </c>
      <c r="J135" s="307">
        <v>50</v>
      </c>
      <c r="K135" s="355"/>
    </row>
    <row r="136" s="1" customFormat="1" ht="15" customHeight="1">
      <c r="B136" s="352"/>
      <c r="C136" s="307" t="s">
        <v>960</v>
      </c>
      <c r="D136" s="307"/>
      <c r="E136" s="307"/>
      <c r="F136" s="330" t="s">
        <v>939</v>
      </c>
      <c r="G136" s="307"/>
      <c r="H136" s="307" t="s">
        <v>973</v>
      </c>
      <c r="I136" s="307" t="s">
        <v>935</v>
      </c>
      <c r="J136" s="307">
        <v>50</v>
      </c>
      <c r="K136" s="355"/>
    </row>
    <row r="137" s="1" customFormat="1" ht="15" customHeight="1">
      <c r="B137" s="352"/>
      <c r="C137" s="307" t="s">
        <v>961</v>
      </c>
      <c r="D137" s="307"/>
      <c r="E137" s="307"/>
      <c r="F137" s="330" t="s">
        <v>939</v>
      </c>
      <c r="G137" s="307"/>
      <c r="H137" s="307" t="s">
        <v>986</v>
      </c>
      <c r="I137" s="307" t="s">
        <v>935</v>
      </c>
      <c r="J137" s="307">
        <v>255</v>
      </c>
      <c r="K137" s="355"/>
    </row>
    <row r="138" s="1" customFormat="1" ht="15" customHeight="1">
      <c r="B138" s="352"/>
      <c r="C138" s="307" t="s">
        <v>963</v>
      </c>
      <c r="D138" s="307"/>
      <c r="E138" s="307"/>
      <c r="F138" s="330" t="s">
        <v>933</v>
      </c>
      <c r="G138" s="307"/>
      <c r="H138" s="307" t="s">
        <v>987</v>
      </c>
      <c r="I138" s="307" t="s">
        <v>965</v>
      </c>
      <c r="J138" s="307"/>
      <c r="K138" s="355"/>
    </row>
    <row r="139" s="1" customFormat="1" ht="15" customHeight="1">
      <c r="B139" s="352"/>
      <c r="C139" s="307" t="s">
        <v>966</v>
      </c>
      <c r="D139" s="307"/>
      <c r="E139" s="307"/>
      <c r="F139" s="330" t="s">
        <v>933</v>
      </c>
      <c r="G139" s="307"/>
      <c r="H139" s="307" t="s">
        <v>988</v>
      </c>
      <c r="I139" s="307" t="s">
        <v>968</v>
      </c>
      <c r="J139" s="307"/>
      <c r="K139" s="355"/>
    </row>
    <row r="140" s="1" customFormat="1" ht="15" customHeight="1">
      <c r="B140" s="352"/>
      <c r="C140" s="307" t="s">
        <v>969</v>
      </c>
      <c r="D140" s="307"/>
      <c r="E140" s="307"/>
      <c r="F140" s="330" t="s">
        <v>933</v>
      </c>
      <c r="G140" s="307"/>
      <c r="H140" s="307" t="s">
        <v>969</v>
      </c>
      <c r="I140" s="307" t="s">
        <v>968</v>
      </c>
      <c r="J140" s="307"/>
      <c r="K140" s="355"/>
    </row>
    <row r="141" s="1" customFormat="1" ht="15" customHeight="1">
      <c r="B141" s="352"/>
      <c r="C141" s="307" t="s">
        <v>41</v>
      </c>
      <c r="D141" s="307"/>
      <c r="E141" s="307"/>
      <c r="F141" s="330" t="s">
        <v>933</v>
      </c>
      <c r="G141" s="307"/>
      <c r="H141" s="307" t="s">
        <v>989</v>
      </c>
      <c r="I141" s="307" t="s">
        <v>968</v>
      </c>
      <c r="J141" s="307"/>
      <c r="K141" s="355"/>
    </row>
    <row r="142" s="1" customFormat="1" ht="15" customHeight="1">
      <c r="B142" s="352"/>
      <c r="C142" s="307" t="s">
        <v>990</v>
      </c>
      <c r="D142" s="307"/>
      <c r="E142" s="307"/>
      <c r="F142" s="330" t="s">
        <v>933</v>
      </c>
      <c r="G142" s="307"/>
      <c r="H142" s="307" t="s">
        <v>991</v>
      </c>
      <c r="I142" s="307" t="s">
        <v>968</v>
      </c>
      <c r="J142" s="307"/>
      <c r="K142" s="355"/>
    </row>
    <row r="143" s="1" customFormat="1" ht="15" customHeight="1">
      <c r="B143" s="356"/>
      <c r="C143" s="357"/>
      <c r="D143" s="357"/>
      <c r="E143" s="357"/>
      <c r="F143" s="357"/>
      <c r="G143" s="357"/>
      <c r="H143" s="357"/>
      <c r="I143" s="357"/>
      <c r="J143" s="357"/>
      <c r="K143" s="358"/>
    </row>
    <row r="144" s="1" customFormat="1" ht="18.75" customHeight="1">
      <c r="B144" s="343"/>
      <c r="C144" s="343"/>
      <c r="D144" s="343"/>
      <c r="E144" s="343"/>
      <c r="F144" s="344"/>
      <c r="G144" s="343"/>
      <c r="H144" s="343"/>
      <c r="I144" s="343"/>
      <c r="J144" s="343"/>
      <c r="K144" s="343"/>
    </row>
    <row r="145" s="1" customFormat="1" ht="18.75" customHeight="1">
      <c r="B145" s="315"/>
      <c r="C145" s="315"/>
      <c r="D145" s="315"/>
      <c r="E145" s="315"/>
      <c r="F145" s="315"/>
      <c r="G145" s="315"/>
      <c r="H145" s="315"/>
      <c r="I145" s="315"/>
      <c r="J145" s="315"/>
      <c r="K145" s="315"/>
    </row>
    <row r="146" s="1" customFormat="1" ht="7.5" customHeight="1">
      <c r="B146" s="316"/>
      <c r="C146" s="317"/>
      <c r="D146" s="317"/>
      <c r="E146" s="317"/>
      <c r="F146" s="317"/>
      <c r="G146" s="317"/>
      <c r="H146" s="317"/>
      <c r="I146" s="317"/>
      <c r="J146" s="317"/>
      <c r="K146" s="318"/>
    </row>
    <row r="147" s="1" customFormat="1" ht="45" customHeight="1">
      <c r="B147" s="319"/>
      <c r="C147" s="320" t="s">
        <v>992</v>
      </c>
      <c r="D147" s="320"/>
      <c r="E147" s="320"/>
      <c r="F147" s="320"/>
      <c r="G147" s="320"/>
      <c r="H147" s="320"/>
      <c r="I147" s="320"/>
      <c r="J147" s="320"/>
      <c r="K147" s="321"/>
    </row>
    <row r="148" s="1" customFormat="1" ht="17.25" customHeight="1">
      <c r="B148" s="319"/>
      <c r="C148" s="322" t="s">
        <v>927</v>
      </c>
      <c r="D148" s="322"/>
      <c r="E148" s="322"/>
      <c r="F148" s="322" t="s">
        <v>928</v>
      </c>
      <c r="G148" s="323"/>
      <c r="H148" s="322" t="s">
        <v>57</v>
      </c>
      <c r="I148" s="322" t="s">
        <v>60</v>
      </c>
      <c r="J148" s="322" t="s">
        <v>929</v>
      </c>
      <c r="K148" s="321"/>
    </row>
    <row r="149" s="1" customFormat="1" ht="17.25" customHeight="1">
      <c r="B149" s="319"/>
      <c r="C149" s="324" t="s">
        <v>930</v>
      </c>
      <c r="D149" s="324"/>
      <c r="E149" s="324"/>
      <c r="F149" s="325" t="s">
        <v>931</v>
      </c>
      <c r="G149" s="326"/>
      <c r="H149" s="324"/>
      <c r="I149" s="324"/>
      <c r="J149" s="324" t="s">
        <v>932</v>
      </c>
      <c r="K149" s="321"/>
    </row>
    <row r="150" s="1" customFormat="1" ht="5.25" customHeight="1">
      <c r="B150" s="332"/>
      <c r="C150" s="327"/>
      <c r="D150" s="327"/>
      <c r="E150" s="327"/>
      <c r="F150" s="327"/>
      <c r="G150" s="328"/>
      <c r="H150" s="327"/>
      <c r="I150" s="327"/>
      <c r="J150" s="327"/>
      <c r="K150" s="355"/>
    </row>
    <row r="151" s="1" customFormat="1" ht="15" customHeight="1">
      <c r="B151" s="332"/>
      <c r="C151" s="359" t="s">
        <v>936</v>
      </c>
      <c r="D151" s="307"/>
      <c r="E151" s="307"/>
      <c r="F151" s="360" t="s">
        <v>933</v>
      </c>
      <c r="G151" s="307"/>
      <c r="H151" s="359" t="s">
        <v>973</v>
      </c>
      <c r="I151" s="359" t="s">
        <v>935</v>
      </c>
      <c r="J151" s="359">
        <v>120</v>
      </c>
      <c r="K151" s="355"/>
    </row>
    <row r="152" s="1" customFormat="1" ht="15" customHeight="1">
      <c r="B152" s="332"/>
      <c r="C152" s="359" t="s">
        <v>982</v>
      </c>
      <c r="D152" s="307"/>
      <c r="E152" s="307"/>
      <c r="F152" s="360" t="s">
        <v>933</v>
      </c>
      <c r="G152" s="307"/>
      <c r="H152" s="359" t="s">
        <v>993</v>
      </c>
      <c r="I152" s="359" t="s">
        <v>935</v>
      </c>
      <c r="J152" s="359" t="s">
        <v>984</v>
      </c>
      <c r="K152" s="355"/>
    </row>
    <row r="153" s="1" customFormat="1" ht="15" customHeight="1">
      <c r="B153" s="332"/>
      <c r="C153" s="359" t="s">
        <v>881</v>
      </c>
      <c r="D153" s="307"/>
      <c r="E153" s="307"/>
      <c r="F153" s="360" t="s">
        <v>933</v>
      </c>
      <c r="G153" s="307"/>
      <c r="H153" s="359" t="s">
        <v>994</v>
      </c>
      <c r="I153" s="359" t="s">
        <v>935</v>
      </c>
      <c r="J153" s="359" t="s">
        <v>984</v>
      </c>
      <c r="K153" s="355"/>
    </row>
    <row r="154" s="1" customFormat="1" ht="15" customHeight="1">
      <c r="B154" s="332"/>
      <c r="C154" s="359" t="s">
        <v>938</v>
      </c>
      <c r="D154" s="307"/>
      <c r="E154" s="307"/>
      <c r="F154" s="360" t="s">
        <v>939</v>
      </c>
      <c r="G154" s="307"/>
      <c r="H154" s="359" t="s">
        <v>973</v>
      </c>
      <c r="I154" s="359" t="s">
        <v>935</v>
      </c>
      <c r="J154" s="359">
        <v>50</v>
      </c>
      <c r="K154" s="355"/>
    </row>
    <row r="155" s="1" customFormat="1" ht="15" customHeight="1">
      <c r="B155" s="332"/>
      <c r="C155" s="359" t="s">
        <v>941</v>
      </c>
      <c r="D155" s="307"/>
      <c r="E155" s="307"/>
      <c r="F155" s="360" t="s">
        <v>933</v>
      </c>
      <c r="G155" s="307"/>
      <c r="H155" s="359" t="s">
        <v>973</v>
      </c>
      <c r="I155" s="359" t="s">
        <v>943</v>
      </c>
      <c r="J155" s="359"/>
      <c r="K155" s="355"/>
    </row>
    <row r="156" s="1" customFormat="1" ht="15" customHeight="1">
      <c r="B156" s="332"/>
      <c r="C156" s="359" t="s">
        <v>952</v>
      </c>
      <c r="D156" s="307"/>
      <c r="E156" s="307"/>
      <c r="F156" s="360" t="s">
        <v>939</v>
      </c>
      <c r="G156" s="307"/>
      <c r="H156" s="359" t="s">
        <v>973</v>
      </c>
      <c r="I156" s="359" t="s">
        <v>935</v>
      </c>
      <c r="J156" s="359">
        <v>50</v>
      </c>
      <c r="K156" s="355"/>
    </row>
    <row r="157" s="1" customFormat="1" ht="15" customHeight="1">
      <c r="B157" s="332"/>
      <c r="C157" s="359" t="s">
        <v>960</v>
      </c>
      <c r="D157" s="307"/>
      <c r="E157" s="307"/>
      <c r="F157" s="360" t="s">
        <v>939</v>
      </c>
      <c r="G157" s="307"/>
      <c r="H157" s="359" t="s">
        <v>973</v>
      </c>
      <c r="I157" s="359" t="s">
        <v>935</v>
      </c>
      <c r="J157" s="359">
        <v>50</v>
      </c>
      <c r="K157" s="355"/>
    </row>
    <row r="158" s="1" customFormat="1" ht="15" customHeight="1">
      <c r="B158" s="332"/>
      <c r="C158" s="359" t="s">
        <v>958</v>
      </c>
      <c r="D158" s="307"/>
      <c r="E158" s="307"/>
      <c r="F158" s="360" t="s">
        <v>939</v>
      </c>
      <c r="G158" s="307"/>
      <c r="H158" s="359" t="s">
        <v>973</v>
      </c>
      <c r="I158" s="359" t="s">
        <v>935</v>
      </c>
      <c r="J158" s="359">
        <v>50</v>
      </c>
      <c r="K158" s="355"/>
    </row>
    <row r="159" s="1" customFormat="1" ht="15" customHeight="1">
      <c r="B159" s="332"/>
      <c r="C159" s="359" t="s">
        <v>110</v>
      </c>
      <c r="D159" s="307"/>
      <c r="E159" s="307"/>
      <c r="F159" s="360" t="s">
        <v>933</v>
      </c>
      <c r="G159" s="307"/>
      <c r="H159" s="359" t="s">
        <v>995</v>
      </c>
      <c r="I159" s="359" t="s">
        <v>935</v>
      </c>
      <c r="J159" s="359" t="s">
        <v>996</v>
      </c>
      <c r="K159" s="355"/>
    </row>
    <row r="160" s="1" customFormat="1" ht="15" customHeight="1">
      <c r="B160" s="332"/>
      <c r="C160" s="359" t="s">
        <v>997</v>
      </c>
      <c r="D160" s="307"/>
      <c r="E160" s="307"/>
      <c r="F160" s="360" t="s">
        <v>933</v>
      </c>
      <c r="G160" s="307"/>
      <c r="H160" s="359" t="s">
        <v>998</v>
      </c>
      <c r="I160" s="359" t="s">
        <v>968</v>
      </c>
      <c r="J160" s="359"/>
      <c r="K160" s="355"/>
    </row>
    <row r="161" s="1" customFormat="1" ht="15" customHeight="1">
      <c r="B161" s="361"/>
      <c r="C161" s="341"/>
      <c r="D161" s="341"/>
      <c r="E161" s="341"/>
      <c r="F161" s="341"/>
      <c r="G161" s="341"/>
      <c r="H161" s="341"/>
      <c r="I161" s="341"/>
      <c r="J161" s="341"/>
      <c r="K161" s="362"/>
    </row>
    <row r="162" s="1" customFormat="1" ht="18.75" customHeight="1">
      <c r="B162" s="343"/>
      <c r="C162" s="353"/>
      <c r="D162" s="353"/>
      <c r="E162" s="353"/>
      <c r="F162" s="363"/>
      <c r="G162" s="353"/>
      <c r="H162" s="353"/>
      <c r="I162" s="353"/>
      <c r="J162" s="353"/>
      <c r="K162" s="343"/>
    </row>
    <row r="163" s="1" customFormat="1" ht="18.75" customHeight="1">
      <c r="B163" s="315"/>
      <c r="C163" s="315"/>
      <c r="D163" s="315"/>
      <c r="E163" s="315"/>
      <c r="F163" s="315"/>
      <c r="G163" s="315"/>
      <c r="H163" s="315"/>
      <c r="I163" s="315"/>
      <c r="J163" s="315"/>
      <c r="K163" s="315"/>
    </row>
    <row r="164" s="1" customFormat="1" ht="7.5" customHeight="1">
      <c r="B164" s="294"/>
      <c r="C164" s="295"/>
      <c r="D164" s="295"/>
      <c r="E164" s="295"/>
      <c r="F164" s="295"/>
      <c r="G164" s="295"/>
      <c r="H164" s="295"/>
      <c r="I164" s="295"/>
      <c r="J164" s="295"/>
      <c r="K164" s="296"/>
    </row>
    <row r="165" s="1" customFormat="1" ht="45" customHeight="1">
      <c r="B165" s="297"/>
      <c r="C165" s="298" t="s">
        <v>999</v>
      </c>
      <c r="D165" s="298"/>
      <c r="E165" s="298"/>
      <c r="F165" s="298"/>
      <c r="G165" s="298"/>
      <c r="H165" s="298"/>
      <c r="I165" s="298"/>
      <c r="J165" s="298"/>
      <c r="K165" s="299"/>
    </row>
    <row r="166" s="1" customFormat="1" ht="17.25" customHeight="1">
      <c r="B166" s="297"/>
      <c r="C166" s="322" t="s">
        <v>927</v>
      </c>
      <c r="D166" s="322"/>
      <c r="E166" s="322"/>
      <c r="F166" s="322" t="s">
        <v>928</v>
      </c>
      <c r="G166" s="364"/>
      <c r="H166" s="365" t="s">
        <v>57</v>
      </c>
      <c r="I166" s="365" t="s">
        <v>60</v>
      </c>
      <c r="J166" s="322" t="s">
        <v>929</v>
      </c>
      <c r="K166" s="299"/>
    </row>
    <row r="167" s="1" customFormat="1" ht="17.25" customHeight="1">
      <c r="B167" s="300"/>
      <c r="C167" s="324" t="s">
        <v>930</v>
      </c>
      <c r="D167" s="324"/>
      <c r="E167" s="324"/>
      <c r="F167" s="325" t="s">
        <v>931</v>
      </c>
      <c r="G167" s="366"/>
      <c r="H167" s="367"/>
      <c r="I167" s="367"/>
      <c r="J167" s="324" t="s">
        <v>932</v>
      </c>
      <c r="K167" s="302"/>
    </row>
    <row r="168" s="1" customFormat="1" ht="5.25" customHeight="1">
      <c r="B168" s="332"/>
      <c r="C168" s="327"/>
      <c r="D168" s="327"/>
      <c r="E168" s="327"/>
      <c r="F168" s="327"/>
      <c r="G168" s="328"/>
      <c r="H168" s="327"/>
      <c r="I168" s="327"/>
      <c r="J168" s="327"/>
      <c r="K168" s="355"/>
    </row>
    <row r="169" s="1" customFormat="1" ht="15" customHeight="1">
      <c r="B169" s="332"/>
      <c r="C169" s="307" t="s">
        <v>936</v>
      </c>
      <c r="D169" s="307"/>
      <c r="E169" s="307"/>
      <c r="F169" s="330" t="s">
        <v>933</v>
      </c>
      <c r="G169" s="307"/>
      <c r="H169" s="307" t="s">
        <v>973</v>
      </c>
      <c r="I169" s="307" t="s">
        <v>935</v>
      </c>
      <c r="J169" s="307">
        <v>120</v>
      </c>
      <c r="K169" s="355"/>
    </row>
    <row r="170" s="1" customFormat="1" ht="15" customHeight="1">
      <c r="B170" s="332"/>
      <c r="C170" s="307" t="s">
        <v>982</v>
      </c>
      <c r="D170" s="307"/>
      <c r="E170" s="307"/>
      <c r="F170" s="330" t="s">
        <v>933</v>
      </c>
      <c r="G170" s="307"/>
      <c r="H170" s="307" t="s">
        <v>983</v>
      </c>
      <c r="I170" s="307" t="s">
        <v>935</v>
      </c>
      <c r="J170" s="307" t="s">
        <v>984</v>
      </c>
      <c r="K170" s="355"/>
    </row>
    <row r="171" s="1" customFormat="1" ht="15" customHeight="1">
      <c r="B171" s="332"/>
      <c r="C171" s="307" t="s">
        <v>881</v>
      </c>
      <c r="D171" s="307"/>
      <c r="E171" s="307"/>
      <c r="F171" s="330" t="s">
        <v>933</v>
      </c>
      <c r="G171" s="307"/>
      <c r="H171" s="307" t="s">
        <v>1000</v>
      </c>
      <c r="I171" s="307" t="s">
        <v>935</v>
      </c>
      <c r="J171" s="307" t="s">
        <v>984</v>
      </c>
      <c r="K171" s="355"/>
    </row>
    <row r="172" s="1" customFormat="1" ht="15" customHeight="1">
      <c r="B172" s="332"/>
      <c r="C172" s="307" t="s">
        <v>938</v>
      </c>
      <c r="D172" s="307"/>
      <c r="E172" s="307"/>
      <c r="F172" s="330" t="s">
        <v>939</v>
      </c>
      <c r="G172" s="307"/>
      <c r="H172" s="307" t="s">
        <v>1000</v>
      </c>
      <c r="I172" s="307" t="s">
        <v>935</v>
      </c>
      <c r="J172" s="307">
        <v>50</v>
      </c>
      <c r="K172" s="355"/>
    </row>
    <row r="173" s="1" customFormat="1" ht="15" customHeight="1">
      <c r="B173" s="332"/>
      <c r="C173" s="307" t="s">
        <v>941</v>
      </c>
      <c r="D173" s="307"/>
      <c r="E173" s="307"/>
      <c r="F173" s="330" t="s">
        <v>933</v>
      </c>
      <c r="G173" s="307"/>
      <c r="H173" s="307" t="s">
        <v>1000</v>
      </c>
      <c r="I173" s="307" t="s">
        <v>943</v>
      </c>
      <c r="J173" s="307"/>
      <c r="K173" s="355"/>
    </row>
    <row r="174" s="1" customFormat="1" ht="15" customHeight="1">
      <c r="B174" s="332"/>
      <c r="C174" s="307" t="s">
        <v>952</v>
      </c>
      <c r="D174" s="307"/>
      <c r="E174" s="307"/>
      <c r="F174" s="330" t="s">
        <v>939</v>
      </c>
      <c r="G174" s="307"/>
      <c r="H174" s="307" t="s">
        <v>1000</v>
      </c>
      <c r="I174" s="307" t="s">
        <v>935</v>
      </c>
      <c r="J174" s="307">
        <v>50</v>
      </c>
      <c r="K174" s="355"/>
    </row>
    <row r="175" s="1" customFormat="1" ht="15" customHeight="1">
      <c r="B175" s="332"/>
      <c r="C175" s="307" t="s">
        <v>960</v>
      </c>
      <c r="D175" s="307"/>
      <c r="E175" s="307"/>
      <c r="F175" s="330" t="s">
        <v>939</v>
      </c>
      <c r="G175" s="307"/>
      <c r="H175" s="307" t="s">
        <v>1000</v>
      </c>
      <c r="I175" s="307" t="s">
        <v>935</v>
      </c>
      <c r="J175" s="307">
        <v>50</v>
      </c>
      <c r="K175" s="355"/>
    </row>
    <row r="176" s="1" customFormat="1" ht="15" customHeight="1">
      <c r="B176" s="332"/>
      <c r="C176" s="307" t="s">
        <v>958</v>
      </c>
      <c r="D176" s="307"/>
      <c r="E176" s="307"/>
      <c r="F176" s="330" t="s">
        <v>939</v>
      </c>
      <c r="G176" s="307"/>
      <c r="H176" s="307" t="s">
        <v>1000</v>
      </c>
      <c r="I176" s="307" t="s">
        <v>935</v>
      </c>
      <c r="J176" s="307">
        <v>50</v>
      </c>
      <c r="K176" s="355"/>
    </row>
    <row r="177" s="1" customFormat="1" ht="15" customHeight="1">
      <c r="B177" s="332"/>
      <c r="C177" s="307" t="s">
        <v>133</v>
      </c>
      <c r="D177" s="307"/>
      <c r="E177" s="307"/>
      <c r="F177" s="330" t="s">
        <v>933</v>
      </c>
      <c r="G177" s="307"/>
      <c r="H177" s="307" t="s">
        <v>1001</v>
      </c>
      <c r="I177" s="307" t="s">
        <v>1002</v>
      </c>
      <c r="J177" s="307"/>
      <c r="K177" s="355"/>
    </row>
    <row r="178" s="1" customFormat="1" ht="15" customHeight="1">
      <c r="B178" s="332"/>
      <c r="C178" s="307" t="s">
        <v>60</v>
      </c>
      <c r="D178" s="307"/>
      <c r="E178" s="307"/>
      <c r="F178" s="330" t="s">
        <v>933</v>
      </c>
      <c r="G178" s="307"/>
      <c r="H178" s="307" t="s">
        <v>1003</v>
      </c>
      <c r="I178" s="307" t="s">
        <v>1004</v>
      </c>
      <c r="J178" s="307">
        <v>1</v>
      </c>
      <c r="K178" s="355"/>
    </row>
    <row r="179" s="1" customFormat="1" ht="15" customHeight="1">
      <c r="B179" s="332"/>
      <c r="C179" s="307" t="s">
        <v>56</v>
      </c>
      <c r="D179" s="307"/>
      <c r="E179" s="307"/>
      <c r="F179" s="330" t="s">
        <v>933</v>
      </c>
      <c r="G179" s="307"/>
      <c r="H179" s="307" t="s">
        <v>1005</v>
      </c>
      <c r="I179" s="307" t="s">
        <v>935</v>
      </c>
      <c r="J179" s="307">
        <v>20</v>
      </c>
      <c r="K179" s="355"/>
    </row>
    <row r="180" s="1" customFormat="1" ht="15" customHeight="1">
      <c r="B180" s="332"/>
      <c r="C180" s="307" t="s">
        <v>57</v>
      </c>
      <c r="D180" s="307"/>
      <c r="E180" s="307"/>
      <c r="F180" s="330" t="s">
        <v>933</v>
      </c>
      <c r="G180" s="307"/>
      <c r="H180" s="307" t="s">
        <v>1006</v>
      </c>
      <c r="I180" s="307" t="s">
        <v>935</v>
      </c>
      <c r="J180" s="307">
        <v>255</v>
      </c>
      <c r="K180" s="355"/>
    </row>
    <row r="181" s="1" customFormat="1" ht="15" customHeight="1">
      <c r="B181" s="332"/>
      <c r="C181" s="307" t="s">
        <v>134</v>
      </c>
      <c r="D181" s="307"/>
      <c r="E181" s="307"/>
      <c r="F181" s="330" t="s">
        <v>933</v>
      </c>
      <c r="G181" s="307"/>
      <c r="H181" s="307" t="s">
        <v>897</v>
      </c>
      <c r="I181" s="307" t="s">
        <v>935</v>
      </c>
      <c r="J181" s="307">
        <v>10</v>
      </c>
      <c r="K181" s="355"/>
    </row>
    <row r="182" s="1" customFormat="1" ht="15" customHeight="1">
      <c r="B182" s="332"/>
      <c r="C182" s="307" t="s">
        <v>135</v>
      </c>
      <c r="D182" s="307"/>
      <c r="E182" s="307"/>
      <c r="F182" s="330" t="s">
        <v>933</v>
      </c>
      <c r="G182" s="307"/>
      <c r="H182" s="307" t="s">
        <v>1007</v>
      </c>
      <c r="I182" s="307" t="s">
        <v>968</v>
      </c>
      <c r="J182" s="307"/>
      <c r="K182" s="355"/>
    </row>
    <row r="183" s="1" customFormat="1" ht="15" customHeight="1">
      <c r="B183" s="332"/>
      <c r="C183" s="307" t="s">
        <v>1008</v>
      </c>
      <c r="D183" s="307"/>
      <c r="E183" s="307"/>
      <c r="F183" s="330" t="s">
        <v>933</v>
      </c>
      <c r="G183" s="307"/>
      <c r="H183" s="307" t="s">
        <v>1009</v>
      </c>
      <c r="I183" s="307" t="s">
        <v>968</v>
      </c>
      <c r="J183" s="307"/>
      <c r="K183" s="355"/>
    </row>
    <row r="184" s="1" customFormat="1" ht="15" customHeight="1">
      <c r="B184" s="332"/>
      <c r="C184" s="307" t="s">
        <v>997</v>
      </c>
      <c r="D184" s="307"/>
      <c r="E184" s="307"/>
      <c r="F184" s="330" t="s">
        <v>933</v>
      </c>
      <c r="G184" s="307"/>
      <c r="H184" s="307" t="s">
        <v>1010</v>
      </c>
      <c r="I184" s="307" t="s">
        <v>968</v>
      </c>
      <c r="J184" s="307"/>
      <c r="K184" s="355"/>
    </row>
    <row r="185" s="1" customFormat="1" ht="15" customHeight="1">
      <c r="B185" s="332"/>
      <c r="C185" s="307" t="s">
        <v>137</v>
      </c>
      <c r="D185" s="307"/>
      <c r="E185" s="307"/>
      <c r="F185" s="330" t="s">
        <v>939</v>
      </c>
      <c r="G185" s="307"/>
      <c r="H185" s="307" t="s">
        <v>1011</v>
      </c>
      <c r="I185" s="307" t="s">
        <v>935</v>
      </c>
      <c r="J185" s="307">
        <v>50</v>
      </c>
      <c r="K185" s="355"/>
    </row>
    <row r="186" s="1" customFormat="1" ht="15" customHeight="1">
      <c r="B186" s="332"/>
      <c r="C186" s="307" t="s">
        <v>1012</v>
      </c>
      <c r="D186" s="307"/>
      <c r="E186" s="307"/>
      <c r="F186" s="330" t="s">
        <v>939</v>
      </c>
      <c r="G186" s="307"/>
      <c r="H186" s="307" t="s">
        <v>1013</v>
      </c>
      <c r="I186" s="307" t="s">
        <v>1014</v>
      </c>
      <c r="J186" s="307"/>
      <c r="K186" s="355"/>
    </row>
    <row r="187" s="1" customFormat="1" ht="15" customHeight="1">
      <c r="B187" s="332"/>
      <c r="C187" s="307" t="s">
        <v>1015</v>
      </c>
      <c r="D187" s="307"/>
      <c r="E187" s="307"/>
      <c r="F187" s="330" t="s">
        <v>939</v>
      </c>
      <c r="G187" s="307"/>
      <c r="H187" s="307" t="s">
        <v>1016</v>
      </c>
      <c r="I187" s="307" t="s">
        <v>1014</v>
      </c>
      <c r="J187" s="307"/>
      <c r="K187" s="355"/>
    </row>
    <row r="188" s="1" customFormat="1" ht="15" customHeight="1">
      <c r="B188" s="332"/>
      <c r="C188" s="307" t="s">
        <v>1017</v>
      </c>
      <c r="D188" s="307"/>
      <c r="E188" s="307"/>
      <c r="F188" s="330" t="s">
        <v>939</v>
      </c>
      <c r="G188" s="307"/>
      <c r="H188" s="307" t="s">
        <v>1018</v>
      </c>
      <c r="I188" s="307" t="s">
        <v>1014</v>
      </c>
      <c r="J188" s="307"/>
      <c r="K188" s="355"/>
    </row>
    <row r="189" s="1" customFormat="1" ht="15" customHeight="1">
      <c r="B189" s="332"/>
      <c r="C189" s="368" t="s">
        <v>1019</v>
      </c>
      <c r="D189" s="307"/>
      <c r="E189" s="307"/>
      <c r="F189" s="330" t="s">
        <v>939</v>
      </c>
      <c r="G189" s="307"/>
      <c r="H189" s="307" t="s">
        <v>1020</v>
      </c>
      <c r="I189" s="307" t="s">
        <v>1021</v>
      </c>
      <c r="J189" s="369" t="s">
        <v>1022</v>
      </c>
      <c r="K189" s="355"/>
    </row>
    <row r="190" s="18" customFormat="1" ht="15" customHeight="1">
      <c r="B190" s="370"/>
      <c r="C190" s="371" t="s">
        <v>1023</v>
      </c>
      <c r="D190" s="372"/>
      <c r="E190" s="372"/>
      <c r="F190" s="373" t="s">
        <v>939</v>
      </c>
      <c r="G190" s="372"/>
      <c r="H190" s="372" t="s">
        <v>1024</v>
      </c>
      <c r="I190" s="372" t="s">
        <v>1021</v>
      </c>
      <c r="J190" s="374" t="s">
        <v>1022</v>
      </c>
      <c r="K190" s="375"/>
    </row>
    <row r="191" s="1" customFormat="1" ht="15" customHeight="1">
      <c r="B191" s="332"/>
      <c r="C191" s="368" t="s">
        <v>45</v>
      </c>
      <c r="D191" s="307"/>
      <c r="E191" s="307"/>
      <c r="F191" s="330" t="s">
        <v>933</v>
      </c>
      <c r="G191" s="307"/>
      <c r="H191" s="304" t="s">
        <v>1025</v>
      </c>
      <c r="I191" s="307" t="s">
        <v>1026</v>
      </c>
      <c r="J191" s="307"/>
      <c r="K191" s="355"/>
    </row>
    <row r="192" s="1" customFormat="1" ht="15" customHeight="1">
      <c r="B192" s="332"/>
      <c r="C192" s="368" t="s">
        <v>1027</v>
      </c>
      <c r="D192" s="307"/>
      <c r="E192" s="307"/>
      <c r="F192" s="330" t="s">
        <v>933</v>
      </c>
      <c r="G192" s="307"/>
      <c r="H192" s="307" t="s">
        <v>1028</v>
      </c>
      <c r="I192" s="307" t="s">
        <v>968</v>
      </c>
      <c r="J192" s="307"/>
      <c r="K192" s="355"/>
    </row>
    <row r="193" s="1" customFormat="1" ht="15" customHeight="1">
      <c r="B193" s="332"/>
      <c r="C193" s="368" t="s">
        <v>1029</v>
      </c>
      <c r="D193" s="307"/>
      <c r="E193" s="307"/>
      <c r="F193" s="330" t="s">
        <v>933</v>
      </c>
      <c r="G193" s="307"/>
      <c r="H193" s="307" t="s">
        <v>1030</v>
      </c>
      <c r="I193" s="307" t="s">
        <v>968</v>
      </c>
      <c r="J193" s="307"/>
      <c r="K193" s="355"/>
    </row>
    <row r="194" s="1" customFormat="1" ht="15" customHeight="1">
      <c r="B194" s="332"/>
      <c r="C194" s="368" t="s">
        <v>1031</v>
      </c>
      <c r="D194" s="307"/>
      <c r="E194" s="307"/>
      <c r="F194" s="330" t="s">
        <v>939</v>
      </c>
      <c r="G194" s="307"/>
      <c r="H194" s="307" t="s">
        <v>1032</v>
      </c>
      <c r="I194" s="307" t="s">
        <v>968</v>
      </c>
      <c r="J194" s="307"/>
      <c r="K194" s="355"/>
    </row>
    <row r="195" s="1" customFormat="1" ht="15" customHeight="1">
      <c r="B195" s="361"/>
      <c r="C195" s="376"/>
      <c r="D195" s="341"/>
      <c r="E195" s="341"/>
      <c r="F195" s="341"/>
      <c r="G195" s="341"/>
      <c r="H195" s="341"/>
      <c r="I195" s="341"/>
      <c r="J195" s="341"/>
      <c r="K195" s="362"/>
    </row>
    <row r="196" s="1" customFormat="1" ht="18.75" customHeight="1">
      <c r="B196" s="343"/>
      <c r="C196" s="353"/>
      <c r="D196" s="353"/>
      <c r="E196" s="353"/>
      <c r="F196" s="363"/>
      <c r="G196" s="353"/>
      <c r="H196" s="353"/>
      <c r="I196" s="353"/>
      <c r="J196" s="353"/>
      <c r="K196" s="343"/>
    </row>
    <row r="197" s="1" customFormat="1" ht="18.75" customHeight="1">
      <c r="B197" s="343"/>
      <c r="C197" s="353"/>
      <c r="D197" s="353"/>
      <c r="E197" s="353"/>
      <c r="F197" s="363"/>
      <c r="G197" s="353"/>
      <c r="H197" s="353"/>
      <c r="I197" s="353"/>
      <c r="J197" s="353"/>
      <c r="K197" s="343"/>
    </row>
    <row r="198" s="1" customFormat="1" ht="18.75" customHeight="1">
      <c r="B198" s="315"/>
      <c r="C198" s="315"/>
      <c r="D198" s="315"/>
      <c r="E198" s="315"/>
      <c r="F198" s="315"/>
      <c r="G198" s="315"/>
      <c r="H198" s="315"/>
      <c r="I198" s="315"/>
      <c r="J198" s="315"/>
      <c r="K198" s="315"/>
    </row>
    <row r="199" s="1" customFormat="1" ht="13.5">
      <c r="B199" s="294"/>
      <c r="C199" s="295"/>
      <c r="D199" s="295"/>
      <c r="E199" s="295"/>
      <c r="F199" s="295"/>
      <c r="G199" s="295"/>
      <c r="H199" s="295"/>
      <c r="I199" s="295"/>
      <c r="J199" s="295"/>
      <c r="K199" s="296"/>
    </row>
    <row r="200" s="1" customFormat="1" ht="21">
      <c r="B200" s="297"/>
      <c r="C200" s="298" t="s">
        <v>1033</v>
      </c>
      <c r="D200" s="298"/>
      <c r="E200" s="298"/>
      <c r="F200" s="298"/>
      <c r="G200" s="298"/>
      <c r="H200" s="298"/>
      <c r="I200" s="298"/>
      <c r="J200" s="298"/>
      <c r="K200" s="299"/>
    </row>
    <row r="201" s="1" customFormat="1" ht="25.5" customHeight="1">
      <c r="B201" s="297"/>
      <c r="C201" s="377" t="s">
        <v>1034</v>
      </c>
      <c r="D201" s="377"/>
      <c r="E201" s="377"/>
      <c r="F201" s="377" t="s">
        <v>1035</v>
      </c>
      <c r="G201" s="378"/>
      <c r="H201" s="377" t="s">
        <v>1036</v>
      </c>
      <c r="I201" s="377"/>
      <c r="J201" s="377"/>
      <c r="K201" s="299"/>
    </row>
    <row r="202" s="1" customFormat="1" ht="5.25" customHeight="1">
      <c r="B202" s="332"/>
      <c r="C202" s="327"/>
      <c r="D202" s="327"/>
      <c r="E202" s="327"/>
      <c r="F202" s="327"/>
      <c r="G202" s="353"/>
      <c r="H202" s="327"/>
      <c r="I202" s="327"/>
      <c r="J202" s="327"/>
      <c r="K202" s="355"/>
    </row>
    <row r="203" s="1" customFormat="1" ht="15" customHeight="1">
      <c r="B203" s="332"/>
      <c r="C203" s="307" t="s">
        <v>1026</v>
      </c>
      <c r="D203" s="307"/>
      <c r="E203" s="307"/>
      <c r="F203" s="330" t="s">
        <v>46</v>
      </c>
      <c r="G203" s="307"/>
      <c r="H203" s="307" t="s">
        <v>1037</v>
      </c>
      <c r="I203" s="307"/>
      <c r="J203" s="307"/>
      <c r="K203" s="355"/>
    </row>
    <row r="204" s="1" customFormat="1" ht="15" customHeight="1">
      <c r="B204" s="332"/>
      <c r="C204" s="307"/>
      <c r="D204" s="307"/>
      <c r="E204" s="307"/>
      <c r="F204" s="330" t="s">
        <v>47</v>
      </c>
      <c r="G204" s="307"/>
      <c r="H204" s="307" t="s">
        <v>1038</v>
      </c>
      <c r="I204" s="307"/>
      <c r="J204" s="307"/>
      <c r="K204" s="355"/>
    </row>
    <row r="205" s="1" customFormat="1" ht="15" customHeight="1">
      <c r="B205" s="332"/>
      <c r="C205" s="307"/>
      <c r="D205" s="307"/>
      <c r="E205" s="307"/>
      <c r="F205" s="330" t="s">
        <v>50</v>
      </c>
      <c r="G205" s="307"/>
      <c r="H205" s="307" t="s">
        <v>1039</v>
      </c>
      <c r="I205" s="307"/>
      <c r="J205" s="307"/>
      <c r="K205" s="355"/>
    </row>
    <row r="206" s="1" customFormat="1" ht="15" customHeight="1">
      <c r="B206" s="332"/>
      <c r="C206" s="307"/>
      <c r="D206" s="307"/>
      <c r="E206" s="307"/>
      <c r="F206" s="330" t="s">
        <v>48</v>
      </c>
      <c r="G206" s="307"/>
      <c r="H206" s="307" t="s">
        <v>1040</v>
      </c>
      <c r="I206" s="307"/>
      <c r="J206" s="307"/>
      <c r="K206" s="355"/>
    </row>
    <row r="207" s="1" customFormat="1" ht="15" customHeight="1">
      <c r="B207" s="332"/>
      <c r="C207" s="307"/>
      <c r="D207" s="307"/>
      <c r="E207" s="307"/>
      <c r="F207" s="330" t="s">
        <v>49</v>
      </c>
      <c r="G207" s="307"/>
      <c r="H207" s="307" t="s">
        <v>1041</v>
      </c>
      <c r="I207" s="307"/>
      <c r="J207" s="307"/>
      <c r="K207" s="355"/>
    </row>
    <row r="208" s="1" customFormat="1" ht="15" customHeight="1">
      <c r="B208" s="332"/>
      <c r="C208" s="307"/>
      <c r="D208" s="307"/>
      <c r="E208" s="307"/>
      <c r="F208" s="330"/>
      <c r="G208" s="307"/>
      <c r="H208" s="307"/>
      <c r="I208" s="307"/>
      <c r="J208" s="307"/>
      <c r="K208" s="355"/>
    </row>
    <row r="209" s="1" customFormat="1" ht="15" customHeight="1">
      <c r="B209" s="332"/>
      <c r="C209" s="307" t="s">
        <v>980</v>
      </c>
      <c r="D209" s="307"/>
      <c r="E209" s="307"/>
      <c r="F209" s="330" t="s">
        <v>79</v>
      </c>
      <c r="G209" s="307"/>
      <c r="H209" s="307" t="s">
        <v>1042</v>
      </c>
      <c r="I209" s="307"/>
      <c r="J209" s="307"/>
      <c r="K209" s="355"/>
    </row>
    <row r="210" s="1" customFormat="1" ht="15" customHeight="1">
      <c r="B210" s="332"/>
      <c r="C210" s="307"/>
      <c r="D210" s="307"/>
      <c r="E210" s="307"/>
      <c r="F210" s="330" t="s">
        <v>877</v>
      </c>
      <c r="G210" s="307"/>
      <c r="H210" s="307" t="s">
        <v>878</v>
      </c>
      <c r="I210" s="307"/>
      <c r="J210" s="307"/>
      <c r="K210" s="355"/>
    </row>
    <row r="211" s="1" customFormat="1" ht="15" customHeight="1">
      <c r="B211" s="332"/>
      <c r="C211" s="307"/>
      <c r="D211" s="307"/>
      <c r="E211" s="307"/>
      <c r="F211" s="330" t="s">
        <v>875</v>
      </c>
      <c r="G211" s="307"/>
      <c r="H211" s="307" t="s">
        <v>1043</v>
      </c>
      <c r="I211" s="307"/>
      <c r="J211" s="307"/>
      <c r="K211" s="355"/>
    </row>
    <row r="212" s="1" customFormat="1" ht="15" customHeight="1">
      <c r="B212" s="379"/>
      <c r="C212" s="307"/>
      <c r="D212" s="307"/>
      <c r="E212" s="307"/>
      <c r="F212" s="330" t="s">
        <v>879</v>
      </c>
      <c r="G212" s="368"/>
      <c r="H212" s="359" t="s">
        <v>880</v>
      </c>
      <c r="I212" s="359"/>
      <c r="J212" s="359"/>
      <c r="K212" s="380"/>
    </row>
    <row r="213" s="1" customFormat="1" ht="15" customHeight="1">
      <c r="B213" s="379"/>
      <c r="C213" s="307"/>
      <c r="D213" s="307"/>
      <c r="E213" s="307"/>
      <c r="F213" s="330" t="s">
        <v>827</v>
      </c>
      <c r="G213" s="368"/>
      <c r="H213" s="359" t="s">
        <v>1044</v>
      </c>
      <c r="I213" s="359"/>
      <c r="J213" s="359"/>
      <c r="K213" s="380"/>
    </row>
    <row r="214" s="1" customFormat="1" ht="15" customHeight="1">
      <c r="B214" s="379"/>
      <c r="C214" s="307"/>
      <c r="D214" s="307"/>
      <c r="E214" s="307"/>
      <c r="F214" s="330"/>
      <c r="G214" s="368"/>
      <c r="H214" s="359"/>
      <c r="I214" s="359"/>
      <c r="J214" s="359"/>
      <c r="K214" s="380"/>
    </row>
    <row r="215" s="1" customFormat="1" ht="15" customHeight="1">
      <c r="B215" s="379"/>
      <c r="C215" s="307" t="s">
        <v>1004</v>
      </c>
      <c r="D215" s="307"/>
      <c r="E215" s="307"/>
      <c r="F215" s="330">
        <v>1</v>
      </c>
      <c r="G215" s="368"/>
      <c r="H215" s="359" t="s">
        <v>1045</v>
      </c>
      <c r="I215" s="359"/>
      <c r="J215" s="359"/>
      <c r="K215" s="380"/>
    </row>
    <row r="216" s="1" customFormat="1" ht="15" customHeight="1">
      <c r="B216" s="379"/>
      <c r="C216" s="307"/>
      <c r="D216" s="307"/>
      <c r="E216" s="307"/>
      <c r="F216" s="330">
        <v>2</v>
      </c>
      <c r="G216" s="368"/>
      <c r="H216" s="359" t="s">
        <v>1046</v>
      </c>
      <c r="I216" s="359"/>
      <c r="J216" s="359"/>
      <c r="K216" s="380"/>
    </row>
    <row r="217" s="1" customFormat="1" ht="15" customHeight="1">
      <c r="B217" s="379"/>
      <c r="C217" s="307"/>
      <c r="D217" s="307"/>
      <c r="E217" s="307"/>
      <c r="F217" s="330">
        <v>3</v>
      </c>
      <c r="G217" s="368"/>
      <c r="H217" s="359" t="s">
        <v>1047</v>
      </c>
      <c r="I217" s="359"/>
      <c r="J217" s="359"/>
      <c r="K217" s="380"/>
    </row>
    <row r="218" s="1" customFormat="1" ht="15" customHeight="1">
      <c r="B218" s="379"/>
      <c r="C218" s="307"/>
      <c r="D218" s="307"/>
      <c r="E218" s="307"/>
      <c r="F218" s="330">
        <v>4</v>
      </c>
      <c r="G218" s="368"/>
      <c r="H218" s="359" t="s">
        <v>1048</v>
      </c>
      <c r="I218" s="359"/>
      <c r="J218" s="359"/>
      <c r="K218" s="380"/>
    </row>
    <row r="219" s="1" customFormat="1" ht="12.75" customHeight="1">
      <c r="B219" s="381"/>
      <c r="C219" s="382"/>
      <c r="D219" s="382"/>
      <c r="E219" s="382"/>
      <c r="F219" s="382"/>
      <c r="G219" s="382"/>
      <c r="H219" s="382"/>
      <c r="I219" s="382"/>
      <c r="J219" s="382"/>
      <c r="K219" s="38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Vojtěch Biolek</dc:creator>
  <cp:lastModifiedBy>Vojtěch Biolek</cp:lastModifiedBy>
  <dcterms:created xsi:type="dcterms:W3CDTF">2024-08-30T08:01:30Z</dcterms:created>
  <dcterms:modified xsi:type="dcterms:W3CDTF">2024-08-30T08:01:34Z</dcterms:modified>
</cp:coreProperties>
</file>